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6\"/>
    </mc:Choice>
  </mc:AlternateContent>
  <xr:revisionPtr revIDLastSave="0" documentId="13_ncr:1_{D0343E84-62C8-4536-9CA0-B248667430A7}" xr6:coauthVersionLast="47" xr6:coauthVersionMax="47" xr10:uidLastSave="{00000000-0000-0000-0000-000000000000}"/>
  <bookViews>
    <workbookView xWindow="-120" yWindow="-120" windowWidth="25440" windowHeight="15390" tabRatio="780" xr2:uid="{00000000-000D-0000-FFFF-FFFF00000000}"/>
  </bookViews>
  <sheets>
    <sheet name="DD Summary" sheetId="7" r:id="rId1"/>
    <sheet name="DD Perc from 2011 to date" sheetId="4" r:id="rId2"/>
    <sheet name="Regional Wind &amp; Solar" sheetId="5" r:id="rId3"/>
    <sheet name="Wind &amp; Solar Monthly Detailed" sheetId="2" r:id="rId4"/>
    <sheet name="All RES DD Monthly Detailed" sheetId="9" r:id="rId5"/>
    <sheet name="Daily Total Charts" sheetId="8" r:id="rId6"/>
  </sheets>
  <definedNames>
    <definedName name="Summary_Prc">'Wind &amp; Solar Monthly Detailed'!$O$131:$P$147,'Wind &amp; Solar Monthly Detailed'!$S$131:$S$147,'Wind &amp; Solar Monthly Detailed'!$X$131:$X$147,'Wind &amp; Solar Monthly Detailed'!$AN$131:$AO$147,'Wind &amp; Solar Monthly Detailed'!$AR$131:$AR$147,'Wind &amp; Solar Monthly Detailed'!$AW$131:$AW$147,'Wind &amp; Solar Monthly Detailed'!$BM$131:$BN$147,'Wind &amp; Solar Monthly Detailed'!$BQ$131:$BQ$147,'Wind &amp; Solar Monthly Detailed'!$BV$131:$BV$147,'Wind &amp; Solar Monthly Detailed'!$CL$131:$CM$147,'Wind &amp; Solar Monthly Detailed'!$CP$131:$CP$147</definedName>
    <definedName name="Summary_Prc2024">'Wind &amp; Solar Monthly Detailed'!$O$173:$P$189,'Wind &amp; Solar Monthly Detailed'!$S$173:$S$189,'Wind &amp; Solar Monthly Detailed'!$X$173:$X$189,'Wind &amp; Solar Monthly Detailed'!$AN$173:$AO$189,'Wind &amp; Solar Monthly Detailed'!$AR$173:$AR$189,'Wind &amp; Solar Monthly Detailed'!$AW$173:$AW$189,'Wind &amp; Solar Monthly Detailed'!$BM$173:$BN$189,'Wind &amp; Solar Monthly Detailed'!$BQ$173:$BQ$189,'Wind &amp; Solar Monthly Detailed'!$BV$173:$BV$189,'Wind &amp; Solar Monthly Detailed'!$CL$173:$CM$189,'Wind &amp; Solar Monthly Detailed'!$CP$173:$CP$189,'Wind &amp; Solar Monthly Detailed'!$CU$173:$CU$189,'Wind &amp; Solar Monthly Detailed'!$DK$173:$DL$189,'Wind &amp; Solar Monthly Detailed'!$DO$173:$DO$189,'Wind &amp; Solar Monthly Detailed'!$DT$173:$DT$189,'Wind &amp; Solar Monthly Detailed'!$EJ$173:$EK$189,'Wind &amp; Solar Monthly Detailed'!$EN$173:$EN$189</definedName>
    <definedName name="Summary_Prc2025">'Wind &amp; Solar Monthly Detailed'!$O$194:$P$210,'Wind &amp; Solar Monthly Detailed'!$S$194:$S$210,'Wind &amp; Solar Monthly Detailed'!$X$194:$X$210,'Wind &amp; Solar Monthly Detailed'!$AN$194:$AO$210,'Wind &amp; Solar Monthly Detailed'!$AR$194:$AR$210,'Wind &amp; Solar Monthly Detailed'!$AW$194:$AW$210,'Wind &amp; Solar Monthly Detailed'!$BM$194:$BN$210,'Wind &amp; Solar Monthly Detailed'!$BQ$194:$BQ$210,'Wind &amp; Solar Monthly Detailed'!$BV$194:$BV$210,'Wind &amp; Solar Monthly Detailed'!$CL$194:$CM$210,'Wind &amp; Solar Monthly Detailed'!$CP$194:$CP$210,'Wind &amp; Solar Monthly Detailed'!$CU$194:$CU$210,'Wind &amp; Solar Monthly Detailed'!$DK$194:$DL$210,'Wind &amp; Solar Monthly Detailed'!$DO$194:$DO$210,'Wind &amp; Solar Monthly Detailed'!$DT$194:$DT$210,'Wind &amp; Solar Monthly Detailed'!$EJ$194:$EK$210,'Wind &amp; Solar Monthly Detailed'!$EN$194:$EN$210</definedName>
    <definedName name="Summary_Prc2026">'Wind &amp; Solar Monthly Detailed'!$O$215:$P$231,'Wind &amp; Solar Monthly Detailed'!$S$215:$S$231,'Wind &amp; Solar Monthly Detailed'!$X$215:$X$231,'Wind &amp; Solar Monthly Detailed'!$AN$215:$AO$231,'Wind &amp; Solar Monthly Detailed'!$AR$215:$AR$231,'Wind &amp; Solar Monthly Detailed'!$AW$215:$AW$231,'Wind &amp; Solar Monthly Detailed'!$BM$215:$BN$231,'Wind &amp; Solar Monthly Detailed'!$BQ$215:$BQ$231,'Wind &amp; Solar Monthly Detailed'!$BV$215:$BV$231,'Wind &amp; Solar Monthly Detailed'!$CL$215:$CM$231,'Wind &amp; Solar Monthly Detailed'!$CP$215:$CP$231,'Wind &amp; Solar Monthly Detailed'!$CU$215:$CU$231,'Wind &amp; Solar Monthly Detailed'!$DK$215:$DL$231,'Wind &amp; Solar Monthly Detailed'!$DO$215:$DO$231,'Wind &amp; Solar Monthly Detailed'!$DT$215:$DT$231,'Wind &amp; Solar Monthly Detailed'!$EJ$215:$EK$231,'Wind &amp; Solar Monthly Detailed'!$EN$215:$EN$231</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6" i="4" l="1"/>
  <c r="AT26" i="4"/>
  <c r="AU24" i="4"/>
  <c r="AR24" i="4"/>
  <c r="AO24" i="4"/>
  <c r="AL24" i="4"/>
  <c r="AI24" i="4"/>
  <c r="AF24" i="4"/>
  <c r="AC24" i="4"/>
  <c r="Z24" i="4"/>
  <c r="W24" i="4"/>
  <c r="T24" i="4"/>
  <c r="Q24" i="4"/>
  <c r="N24" i="4"/>
  <c r="K24" i="4"/>
  <c r="H24" i="4"/>
  <c r="E24" i="4"/>
  <c r="AR26" i="4" l="1"/>
  <c r="AU26" i="4"/>
  <c r="EL275" i="5"/>
  <c r="EJ275" i="5"/>
  <c r="AW231" i="9"/>
  <c r="AV231" i="9"/>
  <c r="AU231" i="9"/>
  <c r="AS231" i="9"/>
  <c r="AR231" i="9"/>
  <c r="AQ231" i="9"/>
  <c r="AO231" i="9"/>
  <c r="AN231" i="9"/>
  <c r="AM231" i="9"/>
  <c r="AK231" i="9"/>
  <c r="AJ231" i="9"/>
  <c r="AI231" i="9"/>
  <c r="AG231" i="9"/>
  <c r="AF231" i="9"/>
  <c r="AE231" i="9"/>
  <c r="U231" i="9"/>
  <c r="T231" i="9"/>
  <c r="S231" i="9"/>
  <c r="Q231" i="9"/>
  <c r="P231" i="9"/>
  <c r="O231" i="9"/>
  <c r="M231" i="9"/>
  <c r="L231" i="9"/>
  <c r="K231" i="9"/>
  <c r="I231" i="9"/>
  <c r="H231" i="9"/>
  <c r="G231" i="9"/>
  <c r="E231" i="9"/>
  <c r="D231" i="9"/>
  <c r="C231" i="9"/>
  <c r="BY230" i="9"/>
  <c r="BX230" i="9"/>
  <c r="BW230" i="9"/>
  <c r="BZ230" i="9" s="1"/>
  <c r="BU230" i="9"/>
  <c r="BT230" i="9"/>
  <c r="BS230" i="9"/>
  <c r="BV230" i="9" s="1"/>
  <c r="BQ230" i="9"/>
  <c r="BP230" i="9"/>
  <c r="BO230" i="9"/>
  <c r="BR230" i="9" s="1"/>
  <c r="BM230" i="9"/>
  <c r="BL230" i="9"/>
  <c r="BK230" i="9"/>
  <c r="BN230" i="9" s="1"/>
  <c r="BI230" i="9"/>
  <c r="CC230" i="9" s="1"/>
  <c r="BH230" i="9"/>
  <c r="CB230" i="9" s="1"/>
  <c r="BG230" i="9"/>
  <c r="BA230" i="9"/>
  <c r="AZ230" i="9"/>
  <c r="AY230" i="9"/>
  <c r="BB230" i="9" s="1"/>
  <c r="AX230" i="9"/>
  <c r="AT230" i="9"/>
  <c r="AP230" i="9"/>
  <c r="AL230" i="9"/>
  <c r="AH230" i="9"/>
  <c r="Y230" i="9"/>
  <c r="X230" i="9"/>
  <c r="W230" i="9"/>
  <c r="Z230" i="9" s="1"/>
  <c r="V230" i="9"/>
  <c r="R230" i="9"/>
  <c r="N230" i="9"/>
  <c r="J230" i="9"/>
  <c r="F230" i="9"/>
  <c r="BY229" i="9"/>
  <c r="BX229" i="9"/>
  <c r="BW229" i="9"/>
  <c r="BZ229" i="9" s="1"/>
  <c r="BU229" i="9"/>
  <c r="BT229" i="9"/>
  <c r="BS229" i="9"/>
  <c r="BV229" i="9" s="1"/>
  <c r="BQ229" i="9"/>
  <c r="BP229" i="9"/>
  <c r="BO229" i="9"/>
  <c r="BR229" i="9" s="1"/>
  <c r="BM229" i="9"/>
  <c r="BL229" i="9"/>
  <c r="BK229" i="9"/>
  <c r="BN229" i="9" s="1"/>
  <c r="BI229" i="9"/>
  <c r="CC229" i="9" s="1"/>
  <c r="BH229" i="9"/>
  <c r="CB229" i="9" s="1"/>
  <c r="BG229" i="9"/>
  <c r="BA229" i="9"/>
  <c r="AZ229" i="9"/>
  <c r="AY229" i="9"/>
  <c r="BB229" i="9" s="1"/>
  <c r="AX229" i="9"/>
  <c r="AT229" i="9"/>
  <c r="AP229" i="9"/>
  <c r="AL229" i="9"/>
  <c r="AH229" i="9"/>
  <c r="Y229" i="9"/>
  <c r="X229" i="9"/>
  <c r="W229" i="9"/>
  <c r="Z229" i="9" s="1"/>
  <c r="V229" i="9"/>
  <c r="R229" i="9"/>
  <c r="N229" i="9"/>
  <c r="J229" i="9"/>
  <c r="F229" i="9"/>
  <c r="BY228" i="9"/>
  <c r="BY231" i="9" s="1"/>
  <c r="BX228" i="9"/>
  <c r="BX231" i="9" s="1"/>
  <c r="BW228" i="9"/>
  <c r="BU228" i="9"/>
  <c r="BU231" i="9" s="1"/>
  <c r="BT228" i="9"/>
  <c r="BT231" i="9" s="1"/>
  <c r="BS228" i="9"/>
  <c r="BQ228" i="9"/>
  <c r="BQ231" i="9" s="1"/>
  <c r="BP228" i="9"/>
  <c r="BP231" i="9" s="1"/>
  <c r="BO228" i="9"/>
  <c r="BM228" i="9"/>
  <c r="BM231" i="9" s="1"/>
  <c r="BL228" i="9"/>
  <c r="BL231" i="9" s="1"/>
  <c r="BK228" i="9"/>
  <c r="BI228" i="9"/>
  <c r="BH228" i="9"/>
  <c r="BG228" i="9"/>
  <c r="BA228" i="9"/>
  <c r="BA231" i="9" s="1"/>
  <c r="AZ228" i="9"/>
  <c r="AZ231" i="9" s="1"/>
  <c r="AY228" i="9"/>
  <c r="AX228" i="9"/>
  <c r="AT228" i="9"/>
  <c r="AP228" i="9"/>
  <c r="AL228" i="9"/>
  <c r="AH228" i="9"/>
  <c r="Y228" i="9"/>
  <c r="Y231" i="9" s="1"/>
  <c r="X228" i="9"/>
  <c r="X231" i="9" s="1"/>
  <c r="W228" i="9"/>
  <c r="V228" i="9"/>
  <c r="R228" i="9"/>
  <c r="N228" i="9"/>
  <c r="J228" i="9"/>
  <c r="F228" i="9"/>
  <c r="AW227" i="9"/>
  <c r="AV227" i="9"/>
  <c r="AU227" i="9"/>
  <c r="AX227" i="9" s="1"/>
  <c r="AS227" i="9"/>
  <c r="AR227" i="9"/>
  <c r="AQ227" i="9"/>
  <c r="AT227" i="9" s="1"/>
  <c r="AO227" i="9"/>
  <c r="AN227" i="9"/>
  <c r="AM227" i="9"/>
  <c r="AP227" i="9" s="1"/>
  <c r="AK227" i="9"/>
  <c r="AJ227" i="9"/>
  <c r="AI227" i="9"/>
  <c r="AL227" i="9" s="1"/>
  <c r="AG227" i="9"/>
  <c r="AF227" i="9"/>
  <c r="AE227" i="9"/>
  <c r="AH227" i="9" s="1"/>
  <c r="U227" i="9"/>
  <c r="T227" i="9"/>
  <c r="S227" i="9"/>
  <c r="V227" i="9" s="1"/>
  <c r="Q227" i="9"/>
  <c r="P227" i="9"/>
  <c r="O227" i="9"/>
  <c r="R227" i="9" s="1"/>
  <c r="M227" i="9"/>
  <c r="L227" i="9"/>
  <c r="K227" i="9"/>
  <c r="N227" i="9" s="1"/>
  <c r="I227" i="9"/>
  <c r="H227" i="9"/>
  <c r="G227" i="9"/>
  <c r="J227" i="9" s="1"/>
  <c r="E227" i="9"/>
  <c r="D227" i="9"/>
  <c r="C227" i="9"/>
  <c r="F227" i="9" s="1"/>
  <c r="BY226" i="9"/>
  <c r="BX226" i="9"/>
  <c r="BW226" i="9"/>
  <c r="BZ226" i="9" s="1"/>
  <c r="BU226" i="9"/>
  <c r="BT226" i="9"/>
  <c r="BS226" i="9"/>
  <c r="BV226" i="9" s="1"/>
  <c r="BQ226" i="9"/>
  <c r="BP226" i="9"/>
  <c r="BO226" i="9"/>
  <c r="BR226" i="9" s="1"/>
  <c r="BM226" i="9"/>
  <c r="BL226" i="9"/>
  <c r="BK226" i="9"/>
  <c r="BN226" i="9" s="1"/>
  <c r="BI226" i="9"/>
  <c r="CC226" i="9" s="1"/>
  <c r="BH226" i="9"/>
  <c r="CB226" i="9" s="1"/>
  <c r="BG226" i="9"/>
  <c r="BA226" i="9"/>
  <c r="AZ226" i="9"/>
  <c r="AY226" i="9"/>
  <c r="BB226" i="9" s="1"/>
  <c r="AX226" i="9"/>
  <c r="AT226" i="9"/>
  <c r="AP226" i="9"/>
  <c r="AL226" i="9"/>
  <c r="AH226" i="9"/>
  <c r="Y226" i="9"/>
  <c r="X226" i="9"/>
  <c r="W226" i="9"/>
  <c r="Z226" i="9" s="1"/>
  <c r="V226" i="9"/>
  <c r="R226" i="9"/>
  <c r="N226" i="9"/>
  <c r="J226" i="9"/>
  <c r="F226" i="9"/>
  <c r="BY225" i="9"/>
  <c r="BX225" i="9"/>
  <c r="BW225" i="9"/>
  <c r="BZ225" i="9" s="1"/>
  <c r="BU225" i="9"/>
  <c r="BT225" i="9"/>
  <c r="BS225" i="9"/>
  <c r="BV225" i="9" s="1"/>
  <c r="BQ225" i="9"/>
  <c r="BP225" i="9"/>
  <c r="BO225" i="9"/>
  <c r="BR225" i="9" s="1"/>
  <c r="BM225" i="9"/>
  <c r="BL225" i="9"/>
  <c r="BK225" i="9"/>
  <c r="BN225" i="9" s="1"/>
  <c r="BI225" i="9"/>
  <c r="CC225" i="9" s="1"/>
  <c r="BH225" i="9"/>
  <c r="CB225" i="9" s="1"/>
  <c r="BG225" i="9"/>
  <c r="BA225" i="9"/>
  <c r="AZ225" i="9"/>
  <c r="AY225" i="9"/>
  <c r="BB225" i="9" s="1"/>
  <c r="AX225" i="9"/>
  <c r="AT225" i="9"/>
  <c r="AP225" i="9"/>
  <c r="AL225" i="9"/>
  <c r="AH225" i="9"/>
  <c r="Y225" i="9"/>
  <c r="X225" i="9"/>
  <c r="W225" i="9"/>
  <c r="Z225" i="9" s="1"/>
  <c r="V225" i="9"/>
  <c r="R225" i="9"/>
  <c r="N225" i="9"/>
  <c r="J225" i="9"/>
  <c r="F225" i="9"/>
  <c r="BY224" i="9"/>
  <c r="BY227" i="9" s="1"/>
  <c r="BX224" i="9"/>
  <c r="BX227" i="9" s="1"/>
  <c r="BW224" i="9"/>
  <c r="BU224" i="9"/>
  <c r="BU227" i="9" s="1"/>
  <c r="BT224" i="9"/>
  <c r="BT227" i="9" s="1"/>
  <c r="BS224" i="9"/>
  <c r="BQ224" i="9"/>
  <c r="BQ227" i="9" s="1"/>
  <c r="BP224" i="9"/>
  <c r="BP227" i="9" s="1"/>
  <c r="BO224" i="9"/>
  <c r="BM224" i="9"/>
  <c r="BM227" i="9" s="1"/>
  <c r="BL224" i="9"/>
  <c r="BL227" i="9" s="1"/>
  <c r="BK224" i="9"/>
  <c r="BI224" i="9"/>
  <c r="BH224" i="9"/>
  <c r="BG224" i="9"/>
  <c r="BA224" i="9"/>
  <c r="BA227" i="9" s="1"/>
  <c r="AZ224" i="9"/>
  <c r="AZ227" i="9" s="1"/>
  <c r="AY224" i="9"/>
  <c r="AX224" i="9"/>
  <c r="AT224" i="9"/>
  <c r="AP224" i="9"/>
  <c r="AL224" i="9"/>
  <c r="AH224" i="9"/>
  <c r="Y224" i="9"/>
  <c r="Y227" i="9" s="1"/>
  <c r="X224" i="9"/>
  <c r="X227" i="9" s="1"/>
  <c r="W224" i="9"/>
  <c r="V224" i="9"/>
  <c r="R224" i="9"/>
  <c r="N224" i="9"/>
  <c r="J224" i="9"/>
  <c r="F224" i="9"/>
  <c r="AW223" i="9"/>
  <c r="AV223" i="9"/>
  <c r="AU223" i="9"/>
  <c r="AX223" i="9" s="1"/>
  <c r="AS223" i="9"/>
  <c r="AR223" i="9"/>
  <c r="AQ223" i="9"/>
  <c r="AT223" i="9" s="1"/>
  <c r="AO223" i="9"/>
  <c r="AN223" i="9"/>
  <c r="AM223" i="9"/>
  <c r="AP223" i="9" s="1"/>
  <c r="AK223" i="9"/>
  <c r="AJ223" i="9"/>
  <c r="AI223" i="9"/>
  <c r="AL223" i="9" s="1"/>
  <c r="AG223" i="9"/>
  <c r="AF223" i="9"/>
  <c r="AE223" i="9"/>
  <c r="AH223" i="9" s="1"/>
  <c r="U223" i="9"/>
  <c r="T223" i="9"/>
  <c r="S223" i="9"/>
  <c r="V223" i="9" s="1"/>
  <c r="Q223" i="9"/>
  <c r="P223" i="9"/>
  <c r="O223" i="9"/>
  <c r="R223" i="9" s="1"/>
  <c r="M223" i="9"/>
  <c r="L223" i="9"/>
  <c r="K223" i="9"/>
  <c r="N223" i="9" s="1"/>
  <c r="I223" i="9"/>
  <c r="H223" i="9"/>
  <c r="G223" i="9"/>
  <c r="J223" i="9" s="1"/>
  <c r="E223" i="9"/>
  <c r="D223" i="9"/>
  <c r="C223" i="9"/>
  <c r="F223" i="9" s="1"/>
  <c r="BY222" i="9"/>
  <c r="BX222" i="9"/>
  <c r="BW222" i="9"/>
  <c r="BZ222" i="9" s="1"/>
  <c r="BU222" i="9"/>
  <c r="BT222" i="9"/>
  <c r="BS222" i="9"/>
  <c r="BV222" i="9" s="1"/>
  <c r="BQ222" i="9"/>
  <c r="BP222" i="9"/>
  <c r="BO222" i="9"/>
  <c r="BR222" i="9" s="1"/>
  <c r="BM222" i="9"/>
  <c r="BL222" i="9"/>
  <c r="BK222" i="9"/>
  <c r="BN222" i="9" s="1"/>
  <c r="BI222" i="9"/>
  <c r="CC222" i="9" s="1"/>
  <c r="BH222" i="9"/>
  <c r="CB222" i="9" s="1"/>
  <c r="BG222" i="9"/>
  <c r="BA222" i="9"/>
  <c r="AZ222" i="9"/>
  <c r="AY222" i="9"/>
  <c r="BB222" i="9" s="1"/>
  <c r="AX222" i="9"/>
  <c r="AT222" i="9"/>
  <c r="AP222" i="9"/>
  <c r="AL222" i="9"/>
  <c r="AH222" i="9"/>
  <c r="Y222" i="9"/>
  <c r="X222" i="9"/>
  <c r="W222" i="9"/>
  <c r="Z222" i="9" s="1"/>
  <c r="V222" i="9"/>
  <c r="R222" i="9"/>
  <c r="N222" i="9"/>
  <c r="J222" i="9"/>
  <c r="F222" i="9"/>
  <c r="BY221" i="9"/>
  <c r="BX221" i="9"/>
  <c r="BW221" i="9"/>
  <c r="BZ221" i="9" s="1"/>
  <c r="BU221" i="9"/>
  <c r="BT221" i="9"/>
  <c r="BS221" i="9"/>
  <c r="BV221" i="9" s="1"/>
  <c r="BQ221" i="9"/>
  <c r="BP221" i="9"/>
  <c r="BO221" i="9"/>
  <c r="BR221" i="9" s="1"/>
  <c r="BM221" i="9"/>
  <c r="BL221" i="9"/>
  <c r="BK221" i="9"/>
  <c r="BN221" i="9" s="1"/>
  <c r="BI221" i="9"/>
  <c r="CC221" i="9" s="1"/>
  <c r="BH221" i="9"/>
  <c r="CB221" i="9" s="1"/>
  <c r="BG221" i="9"/>
  <c r="BA221" i="9"/>
  <c r="AZ221" i="9"/>
  <c r="AY221" i="9"/>
  <c r="BB221" i="9" s="1"/>
  <c r="AX221" i="9"/>
  <c r="AT221" i="9"/>
  <c r="AP221" i="9"/>
  <c r="AL221" i="9"/>
  <c r="AH221" i="9"/>
  <c r="Y221" i="9"/>
  <c r="X221" i="9"/>
  <c r="W221" i="9"/>
  <c r="Z221" i="9" s="1"/>
  <c r="V221" i="9"/>
  <c r="R221" i="9"/>
  <c r="N221" i="9"/>
  <c r="J221" i="9"/>
  <c r="F221" i="9"/>
  <c r="BY220" i="9"/>
  <c r="BY223" i="9" s="1"/>
  <c r="BX220" i="9"/>
  <c r="BX223" i="9" s="1"/>
  <c r="BW220" i="9"/>
  <c r="BU220" i="9"/>
  <c r="BU223" i="9" s="1"/>
  <c r="BT220" i="9"/>
  <c r="BT223" i="9" s="1"/>
  <c r="BS220" i="9"/>
  <c r="BQ220" i="9"/>
  <c r="BQ223" i="9" s="1"/>
  <c r="BP220" i="9"/>
  <c r="BP223" i="9" s="1"/>
  <c r="BO220" i="9"/>
  <c r="BM220" i="9"/>
  <c r="BM223" i="9" s="1"/>
  <c r="BL220" i="9"/>
  <c r="BL223" i="9" s="1"/>
  <c r="BK220" i="9"/>
  <c r="BI220" i="9"/>
  <c r="BH220" i="9"/>
  <c r="BG220" i="9"/>
  <c r="BA220" i="9"/>
  <c r="BA223" i="9" s="1"/>
  <c r="AZ220" i="9"/>
  <c r="AZ223" i="9" s="1"/>
  <c r="AY220" i="9"/>
  <c r="AX220" i="9"/>
  <c r="AT220" i="9"/>
  <c r="AP220" i="9"/>
  <c r="AL220" i="9"/>
  <c r="AH220" i="9"/>
  <c r="Y220" i="9"/>
  <c r="Y223" i="9" s="1"/>
  <c r="X220" i="9"/>
  <c r="X223" i="9" s="1"/>
  <c r="W220" i="9"/>
  <c r="V220" i="9"/>
  <c r="R220" i="9"/>
  <c r="N220" i="9"/>
  <c r="J220" i="9"/>
  <c r="F220" i="9"/>
  <c r="AW219" i="9"/>
  <c r="AV219" i="9"/>
  <c r="AU219" i="9"/>
  <c r="AX219" i="9" s="1"/>
  <c r="AS219" i="9"/>
  <c r="AR219" i="9"/>
  <c r="AQ219" i="9"/>
  <c r="AT219" i="9" s="1"/>
  <c r="AO219" i="9"/>
  <c r="AN219" i="9"/>
  <c r="AM219" i="9"/>
  <c r="AP219" i="9" s="1"/>
  <c r="AK219" i="9"/>
  <c r="AJ219" i="9"/>
  <c r="AI219" i="9"/>
  <c r="AL219" i="9" s="1"/>
  <c r="AG219" i="9"/>
  <c r="AF219" i="9"/>
  <c r="AE219" i="9"/>
  <c r="AH219" i="9" s="1"/>
  <c r="U219" i="9"/>
  <c r="T219" i="9"/>
  <c r="S219" i="9"/>
  <c r="V219" i="9" s="1"/>
  <c r="Q219" i="9"/>
  <c r="P219" i="9"/>
  <c r="O219" i="9"/>
  <c r="R219" i="9" s="1"/>
  <c r="M219" i="9"/>
  <c r="L219" i="9"/>
  <c r="K219" i="9"/>
  <c r="N219" i="9" s="1"/>
  <c r="I219" i="9"/>
  <c r="H219" i="9"/>
  <c r="G219" i="9"/>
  <c r="J219" i="9" s="1"/>
  <c r="E219" i="9"/>
  <c r="D219" i="9"/>
  <c r="C219" i="9"/>
  <c r="F219" i="9" s="1"/>
  <c r="BY218" i="9"/>
  <c r="BX218" i="9"/>
  <c r="BW218" i="9"/>
  <c r="BZ218" i="9" s="1"/>
  <c r="BU218" i="9"/>
  <c r="BT218" i="9"/>
  <c r="BS218" i="9"/>
  <c r="BV218" i="9" s="1"/>
  <c r="BQ218" i="9"/>
  <c r="BP218" i="9"/>
  <c r="BO218" i="9"/>
  <c r="BR218" i="9" s="1"/>
  <c r="BM218" i="9"/>
  <c r="BL218" i="9"/>
  <c r="BK218" i="9"/>
  <c r="BN218" i="9" s="1"/>
  <c r="BI218" i="9"/>
  <c r="CC218" i="9" s="1"/>
  <c r="BH218" i="9"/>
  <c r="CB218" i="9" s="1"/>
  <c r="BG218" i="9"/>
  <c r="BA218" i="9"/>
  <c r="AZ218" i="9"/>
  <c r="AY218" i="9"/>
  <c r="BB218" i="9" s="1"/>
  <c r="AX218" i="9"/>
  <c r="AT218" i="9"/>
  <c r="AP218" i="9"/>
  <c r="AL218" i="9"/>
  <c r="AH218" i="9"/>
  <c r="Y218" i="9"/>
  <c r="X218" i="9"/>
  <c r="W218" i="9"/>
  <c r="Z218" i="9" s="1"/>
  <c r="V218" i="9"/>
  <c r="R218" i="9"/>
  <c r="N218" i="9"/>
  <c r="J218" i="9"/>
  <c r="F218" i="9"/>
  <c r="BY217" i="9"/>
  <c r="BX217" i="9"/>
  <c r="BW217" i="9"/>
  <c r="BZ217" i="9" s="1"/>
  <c r="BU217" i="9"/>
  <c r="BT217" i="9"/>
  <c r="BS217" i="9"/>
  <c r="BV217" i="9" s="1"/>
  <c r="BQ217" i="9"/>
  <c r="BP217" i="9"/>
  <c r="BO217" i="9"/>
  <c r="BR217" i="9" s="1"/>
  <c r="BM217" i="9"/>
  <c r="BL217" i="9"/>
  <c r="BK217" i="9"/>
  <c r="BN217" i="9" s="1"/>
  <c r="BI217" i="9"/>
  <c r="CC217" i="9" s="1"/>
  <c r="BH217" i="9"/>
  <c r="CB217" i="9" s="1"/>
  <c r="BG217" i="9"/>
  <c r="BA217" i="9"/>
  <c r="AZ217" i="9"/>
  <c r="AY217" i="9"/>
  <c r="BB217" i="9" s="1"/>
  <c r="AX217" i="9"/>
  <c r="AT217" i="9"/>
  <c r="AP217" i="9"/>
  <c r="AL217" i="9"/>
  <c r="AH217" i="9"/>
  <c r="Y217" i="9"/>
  <c r="X217" i="9"/>
  <c r="W217" i="9"/>
  <c r="Z217" i="9" s="1"/>
  <c r="V217" i="9"/>
  <c r="R217" i="9"/>
  <c r="N217" i="9"/>
  <c r="J217" i="9"/>
  <c r="F217" i="9"/>
  <c r="BY216" i="9"/>
  <c r="BY219" i="9" s="1"/>
  <c r="BX216" i="9"/>
  <c r="BX219" i="9" s="1"/>
  <c r="BW216" i="9"/>
  <c r="BU216" i="9"/>
  <c r="BU219" i="9" s="1"/>
  <c r="BT216" i="9"/>
  <c r="BT219" i="9" s="1"/>
  <c r="BS216" i="9"/>
  <c r="BQ216" i="9"/>
  <c r="BQ219" i="9" s="1"/>
  <c r="BP216" i="9"/>
  <c r="BP219" i="9" s="1"/>
  <c r="BO216" i="9"/>
  <c r="BM216" i="9"/>
  <c r="BM219" i="9" s="1"/>
  <c r="BL216" i="9"/>
  <c r="BL219" i="9" s="1"/>
  <c r="BK216" i="9"/>
  <c r="BI216" i="9"/>
  <c r="BH216" i="9"/>
  <c r="BG216" i="9"/>
  <c r="BA216" i="9"/>
  <c r="BA219" i="9" s="1"/>
  <c r="AZ216" i="9"/>
  <c r="AZ219" i="9" s="1"/>
  <c r="AY216" i="9"/>
  <c r="AX216" i="9"/>
  <c r="AT216" i="9"/>
  <c r="AP216" i="9"/>
  <c r="AL216" i="9"/>
  <c r="AH216" i="9"/>
  <c r="Y216" i="9"/>
  <c r="Y219" i="9" s="1"/>
  <c r="X216" i="9"/>
  <c r="X219" i="9" s="1"/>
  <c r="W216" i="9"/>
  <c r="V216" i="9"/>
  <c r="R216" i="9"/>
  <c r="N216" i="9"/>
  <c r="J216" i="9"/>
  <c r="F216" i="9"/>
  <c r="N215" i="2"/>
  <c r="O215" i="2"/>
  <c r="P215" i="2"/>
  <c r="Q215" i="2"/>
  <c r="EH230" i="2"/>
  <c r="EG230" i="2"/>
  <c r="EF230" i="2"/>
  <c r="EE230" i="2"/>
  <c r="ED230" i="2"/>
  <c r="EC230" i="2"/>
  <c r="EB230" i="2"/>
  <c r="EA230" i="2"/>
  <c r="DZ230" i="2"/>
  <c r="DY230" i="2"/>
  <c r="DX230" i="2"/>
  <c r="DI230" i="2"/>
  <c r="DH230" i="2"/>
  <c r="DG230" i="2"/>
  <c r="DF230" i="2"/>
  <c r="DE230" i="2"/>
  <c r="DD230" i="2"/>
  <c r="DC230" i="2"/>
  <c r="DB230" i="2"/>
  <c r="DA230" i="2"/>
  <c r="CZ230" i="2"/>
  <c r="CY230" i="2"/>
  <c r="CJ230" i="2"/>
  <c r="CI230" i="2"/>
  <c r="CH230" i="2"/>
  <c r="CG230" i="2"/>
  <c r="CF230" i="2"/>
  <c r="CE230" i="2"/>
  <c r="CD230" i="2"/>
  <c r="CC230" i="2"/>
  <c r="CB230" i="2"/>
  <c r="CA230" i="2"/>
  <c r="BZ230" i="2"/>
  <c r="BK230" i="2"/>
  <c r="BJ230" i="2"/>
  <c r="BI230" i="2"/>
  <c r="BH230" i="2"/>
  <c r="BG230" i="2"/>
  <c r="BF230" i="2"/>
  <c r="BE230" i="2"/>
  <c r="BD230" i="2"/>
  <c r="BC230" i="2"/>
  <c r="BB230" i="2"/>
  <c r="BA230" i="2"/>
  <c r="AL230" i="2"/>
  <c r="AK230" i="2"/>
  <c r="AJ230" i="2"/>
  <c r="AI230" i="2"/>
  <c r="AH230" i="2"/>
  <c r="AG230" i="2"/>
  <c r="AF230" i="2"/>
  <c r="AE230" i="2"/>
  <c r="AD230" i="2"/>
  <c r="AC230" i="2"/>
  <c r="AB230" i="2"/>
  <c r="M230" i="2"/>
  <c r="L230" i="2"/>
  <c r="K230" i="2"/>
  <c r="J230" i="2"/>
  <c r="I230" i="2"/>
  <c r="H230" i="2"/>
  <c r="G230" i="2"/>
  <c r="F230" i="2"/>
  <c r="E230" i="2"/>
  <c r="D230" i="2"/>
  <c r="C230" i="2"/>
  <c r="ER229" i="2"/>
  <c r="EQ229" i="2"/>
  <c r="EP229" i="2"/>
  <c r="EO229" i="2"/>
  <c r="EN229" i="2"/>
  <c r="EM229" i="2"/>
  <c r="EL229" i="2"/>
  <c r="EK229" i="2"/>
  <c r="EJ229" i="2"/>
  <c r="EI229" i="2"/>
  <c r="DS229" i="2"/>
  <c r="DR229" i="2"/>
  <c r="DQ229" i="2"/>
  <c r="DP229" i="2"/>
  <c r="DO229" i="2"/>
  <c r="DN229" i="2"/>
  <c r="DM229" i="2"/>
  <c r="DL229" i="2"/>
  <c r="DK229" i="2"/>
  <c r="DJ229" i="2"/>
  <c r="CT229" i="2"/>
  <c r="CS229" i="2"/>
  <c r="CR229" i="2"/>
  <c r="CQ229" i="2"/>
  <c r="CP229" i="2"/>
  <c r="CO229" i="2"/>
  <c r="CN229" i="2"/>
  <c r="CM229" i="2"/>
  <c r="CL229" i="2"/>
  <c r="CK229" i="2"/>
  <c r="BU229" i="2"/>
  <c r="BT229" i="2"/>
  <c r="BS229" i="2"/>
  <c r="BR229" i="2"/>
  <c r="BQ229" i="2"/>
  <c r="BP229" i="2"/>
  <c r="BO229" i="2"/>
  <c r="BN229" i="2"/>
  <c r="BM229" i="2"/>
  <c r="BL229" i="2"/>
  <c r="AV229" i="2"/>
  <c r="AU229" i="2"/>
  <c r="AT229" i="2"/>
  <c r="AS229" i="2"/>
  <c r="AR229" i="2"/>
  <c r="AQ229" i="2"/>
  <c r="AP229" i="2"/>
  <c r="AO229" i="2"/>
  <c r="AN229" i="2"/>
  <c r="AM229" i="2"/>
  <c r="W229" i="2"/>
  <c r="V229" i="2"/>
  <c r="U229" i="2"/>
  <c r="T229" i="2"/>
  <c r="S229" i="2"/>
  <c r="R229" i="2"/>
  <c r="Q229" i="2"/>
  <c r="P229" i="2"/>
  <c r="O229" i="2"/>
  <c r="N229" i="2"/>
  <c r="ER228" i="2"/>
  <c r="EQ228" i="2"/>
  <c r="EP228" i="2"/>
  <c r="EO228" i="2"/>
  <c r="EN228" i="2"/>
  <c r="EM228" i="2"/>
  <c r="EL228" i="2"/>
  <c r="EK228" i="2"/>
  <c r="EJ228" i="2"/>
  <c r="EI228" i="2"/>
  <c r="DS228" i="2"/>
  <c r="DR228" i="2"/>
  <c r="DQ228" i="2"/>
  <c r="DP228" i="2"/>
  <c r="DO228" i="2"/>
  <c r="DN228" i="2"/>
  <c r="DM228" i="2"/>
  <c r="DL228" i="2"/>
  <c r="DK228" i="2"/>
  <c r="DJ228" i="2"/>
  <c r="CT228" i="2"/>
  <c r="CS228" i="2"/>
  <c r="CR228" i="2"/>
  <c r="CQ228" i="2"/>
  <c r="CP228" i="2"/>
  <c r="CO228" i="2"/>
  <c r="CN228" i="2"/>
  <c r="CM228" i="2"/>
  <c r="CL228" i="2"/>
  <c r="CK228" i="2"/>
  <c r="BU228" i="2"/>
  <c r="BT228" i="2"/>
  <c r="BS228" i="2"/>
  <c r="BR228" i="2"/>
  <c r="BQ228" i="2"/>
  <c r="BP228" i="2"/>
  <c r="BO228" i="2"/>
  <c r="BN228" i="2"/>
  <c r="BM228" i="2"/>
  <c r="BL228" i="2"/>
  <c r="AV228" i="2"/>
  <c r="AU228" i="2"/>
  <c r="AT228" i="2"/>
  <c r="AS228" i="2"/>
  <c r="AR228" i="2"/>
  <c r="AQ228" i="2"/>
  <c r="AP228" i="2"/>
  <c r="AO228" i="2"/>
  <c r="AN228" i="2"/>
  <c r="AM228" i="2"/>
  <c r="W228" i="2"/>
  <c r="V228" i="2"/>
  <c r="U228" i="2"/>
  <c r="T228" i="2"/>
  <c r="S228" i="2"/>
  <c r="R228" i="2"/>
  <c r="Q228" i="2"/>
  <c r="P228" i="2"/>
  <c r="O228" i="2"/>
  <c r="N228" i="2"/>
  <c r="ER227" i="2"/>
  <c r="EQ227" i="2"/>
  <c r="EP227" i="2"/>
  <c r="EO227" i="2"/>
  <c r="EN227" i="2"/>
  <c r="EM227" i="2"/>
  <c r="EL227" i="2"/>
  <c r="EK227" i="2"/>
  <c r="EJ227" i="2"/>
  <c r="EI227" i="2"/>
  <c r="DS227" i="2"/>
  <c r="DR227" i="2"/>
  <c r="DQ227" i="2"/>
  <c r="DP227" i="2"/>
  <c r="DO227" i="2"/>
  <c r="DN227" i="2"/>
  <c r="DM227" i="2"/>
  <c r="DL227" i="2"/>
  <c r="DK227" i="2"/>
  <c r="DJ227" i="2"/>
  <c r="CT227" i="2"/>
  <c r="CS227" i="2"/>
  <c r="CR227" i="2"/>
  <c r="CQ227" i="2"/>
  <c r="CP227" i="2"/>
  <c r="CO227" i="2"/>
  <c r="CN227" i="2"/>
  <c r="CM227" i="2"/>
  <c r="CL227" i="2"/>
  <c r="CK227" i="2"/>
  <c r="BU227" i="2"/>
  <c r="BT227" i="2"/>
  <c r="BS227" i="2"/>
  <c r="BR227" i="2"/>
  <c r="BQ227" i="2"/>
  <c r="BP227" i="2"/>
  <c r="BO227" i="2"/>
  <c r="BN227" i="2"/>
  <c r="BM227" i="2"/>
  <c r="BL227" i="2"/>
  <c r="AV227" i="2"/>
  <c r="AU227" i="2"/>
  <c r="AT227" i="2"/>
  <c r="AS227" i="2"/>
  <c r="AR227" i="2"/>
  <c r="AQ227" i="2"/>
  <c r="AP227" i="2"/>
  <c r="AO227" i="2"/>
  <c r="AN227" i="2"/>
  <c r="AM227" i="2"/>
  <c r="W227" i="2"/>
  <c r="V227" i="2"/>
  <c r="U227" i="2"/>
  <c r="T227" i="2"/>
  <c r="S227" i="2"/>
  <c r="R227" i="2"/>
  <c r="Q227" i="2"/>
  <c r="P227" i="2"/>
  <c r="O227" i="2"/>
  <c r="N227" i="2"/>
  <c r="EH226" i="2"/>
  <c r="EG226" i="2"/>
  <c r="EF226" i="2"/>
  <c r="EE226" i="2"/>
  <c r="ED226" i="2"/>
  <c r="EC226" i="2"/>
  <c r="EB226" i="2"/>
  <c r="EA226" i="2"/>
  <c r="DZ226" i="2"/>
  <c r="DY226" i="2"/>
  <c r="DX226" i="2"/>
  <c r="DI226" i="2"/>
  <c r="DH226" i="2"/>
  <c r="DG226" i="2"/>
  <c r="DF226" i="2"/>
  <c r="DE226" i="2"/>
  <c r="DD226" i="2"/>
  <c r="DC226" i="2"/>
  <c r="DB226" i="2"/>
  <c r="DA226" i="2"/>
  <c r="CZ226" i="2"/>
  <c r="CY226" i="2"/>
  <c r="CJ226" i="2"/>
  <c r="CI226" i="2"/>
  <c r="CH226" i="2"/>
  <c r="CG226" i="2"/>
  <c r="CF226" i="2"/>
  <c r="CE226" i="2"/>
  <c r="CD226" i="2"/>
  <c r="CC226" i="2"/>
  <c r="CB226" i="2"/>
  <c r="CA226" i="2"/>
  <c r="BZ226" i="2"/>
  <c r="BK226" i="2"/>
  <c r="BJ226" i="2"/>
  <c r="BI226" i="2"/>
  <c r="BH226" i="2"/>
  <c r="BG226" i="2"/>
  <c r="BF226" i="2"/>
  <c r="BE226" i="2"/>
  <c r="BD226" i="2"/>
  <c r="BC226" i="2"/>
  <c r="BB226" i="2"/>
  <c r="BA226" i="2"/>
  <c r="AL226" i="2"/>
  <c r="AK226" i="2"/>
  <c r="AJ226" i="2"/>
  <c r="AI226" i="2"/>
  <c r="AH226" i="2"/>
  <c r="AG226" i="2"/>
  <c r="AF226" i="2"/>
  <c r="AE226" i="2"/>
  <c r="AD226" i="2"/>
  <c r="AC226" i="2"/>
  <c r="AB226" i="2"/>
  <c r="M226" i="2"/>
  <c r="L226" i="2"/>
  <c r="K226" i="2"/>
  <c r="J226" i="2"/>
  <c r="I226" i="2"/>
  <c r="H226" i="2"/>
  <c r="G226" i="2"/>
  <c r="F226" i="2"/>
  <c r="E226" i="2"/>
  <c r="D226" i="2"/>
  <c r="C226" i="2"/>
  <c r="ER225" i="2"/>
  <c r="EQ225" i="2"/>
  <c r="EP225" i="2"/>
  <c r="EO225" i="2"/>
  <c r="EN225" i="2"/>
  <c r="EM225" i="2"/>
  <c r="EL225" i="2"/>
  <c r="EK225" i="2"/>
  <c r="EJ225" i="2"/>
  <c r="EI225" i="2"/>
  <c r="DS225" i="2"/>
  <c r="DR225" i="2"/>
  <c r="DQ225" i="2"/>
  <c r="DP225" i="2"/>
  <c r="DO225" i="2"/>
  <c r="DN225" i="2"/>
  <c r="DM225" i="2"/>
  <c r="DL225" i="2"/>
  <c r="DK225" i="2"/>
  <c r="DJ225" i="2"/>
  <c r="CT225" i="2"/>
  <c r="CS225" i="2"/>
  <c r="CR225" i="2"/>
  <c r="CQ225" i="2"/>
  <c r="CP225" i="2"/>
  <c r="CO225" i="2"/>
  <c r="CN225" i="2"/>
  <c r="CM225" i="2"/>
  <c r="CL225" i="2"/>
  <c r="CK225" i="2"/>
  <c r="BU225" i="2"/>
  <c r="BT225" i="2"/>
  <c r="BS225" i="2"/>
  <c r="BR225" i="2"/>
  <c r="BQ225" i="2"/>
  <c r="BP225" i="2"/>
  <c r="BO225" i="2"/>
  <c r="BN225" i="2"/>
  <c r="BM225" i="2"/>
  <c r="BL225" i="2"/>
  <c r="AV225" i="2"/>
  <c r="AU225" i="2"/>
  <c r="AT225" i="2"/>
  <c r="AS225" i="2"/>
  <c r="AR225" i="2"/>
  <c r="AQ225" i="2"/>
  <c r="AP225" i="2"/>
  <c r="AO225" i="2"/>
  <c r="AN225" i="2"/>
  <c r="AM225" i="2"/>
  <c r="W225" i="2"/>
  <c r="V225" i="2"/>
  <c r="U225" i="2"/>
  <c r="T225" i="2"/>
  <c r="S225" i="2"/>
  <c r="R225" i="2"/>
  <c r="Q225" i="2"/>
  <c r="P225" i="2"/>
  <c r="O225" i="2"/>
  <c r="N225" i="2"/>
  <c r="ER224" i="2"/>
  <c r="EQ224" i="2"/>
  <c r="EP224" i="2"/>
  <c r="EO224" i="2"/>
  <c r="EN224" i="2"/>
  <c r="EM224" i="2"/>
  <c r="EL224" i="2"/>
  <c r="EK224" i="2"/>
  <c r="EJ224" i="2"/>
  <c r="EI224" i="2"/>
  <c r="DS224" i="2"/>
  <c r="DR224" i="2"/>
  <c r="DQ224" i="2"/>
  <c r="DP224" i="2"/>
  <c r="DO224" i="2"/>
  <c r="DN224" i="2"/>
  <c r="DM224" i="2"/>
  <c r="DL224" i="2"/>
  <c r="DK224" i="2"/>
  <c r="DJ224" i="2"/>
  <c r="CT224" i="2"/>
  <c r="CS224" i="2"/>
  <c r="CR224" i="2"/>
  <c r="CQ224" i="2"/>
  <c r="CP224" i="2"/>
  <c r="CO224" i="2"/>
  <c r="CN224" i="2"/>
  <c r="CM224" i="2"/>
  <c r="CL224" i="2"/>
  <c r="CK224" i="2"/>
  <c r="BU224" i="2"/>
  <c r="BT224" i="2"/>
  <c r="BS224" i="2"/>
  <c r="BR224" i="2"/>
  <c r="BQ224" i="2"/>
  <c r="BP224" i="2"/>
  <c r="BO224" i="2"/>
  <c r="BN224" i="2"/>
  <c r="BM224" i="2"/>
  <c r="BL224" i="2"/>
  <c r="AV224" i="2"/>
  <c r="AU224" i="2"/>
  <c r="AT224" i="2"/>
  <c r="AS224" i="2"/>
  <c r="AR224" i="2"/>
  <c r="AQ224" i="2"/>
  <c r="AP224" i="2"/>
  <c r="AO224" i="2"/>
  <c r="AN224" i="2"/>
  <c r="AM224" i="2"/>
  <c r="W224" i="2"/>
  <c r="V224" i="2"/>
  <c r="U224" i="2"/>
  <c r="T224" i="2"/>
  <c r="S224" i="2"/>
  <c r="R224" i="2"/>
  <c r="Q224" i="2"/>
  <c r="P224" i="2"/>
  <c r="O224" i="2"/>
  <c r="N224" i="2"/>
  <c r="ER223" i="2"/>
  <c r="EQ223" i="2"/>
  <c r="EP223" i="2"/>
  <c r="EO223" i="2"/>
  <c r="EN223" i="2"/>
  <c r="EM223" i="2"/>
  <c r="EL223" i="2"/>
  <c r="EK223" i="2"/>
  <c r="EJ223" i="2"/>
  <c r="EI223" i="2"/>
  <c r="DS223" i="2"/>
  <c r="DR223" i="2"/>
  <c r="DQ223" i="2"/>
  <c r="DP223" i="2"/>
  <c r="DO223" i="2"/>
  <c r="DN223" i="2"/>
  <c r="DM223" i="2"/>
  <c r="DL223" i="2"/>
  <c r="DK223" i="2"/>
  <c r="DJ223" i="2"/>
  <c r="CT223" i="2"/>
  <c r="CS223" i="2"/>
  <c r="CR223" i="2"/>
  <c r="CQ223" i="2"/>
  <c r="CP223" i="2"/>
  <c r="CO223" i="2"/>
  <c r="CN223" i="2"/>
  <c r="CM223" i="2"/>
  <c r="CL223" i="2"/>
  <c r="CK223" i="2"/>
  <c r="BU223" i="2"/>
  <c r="BT223" i="2"/>
  <c r="BS223" i="2"/>
  <c r="BR223" i="2"/>
  <c r="BQ223" i="2"/>
  <c r="BP223" i="2"/>
  <c r="BO223" i="2"/>
  <c r="BN223" i="2"/>
  <c r="BM223" i="2"/>
  <c r="BL223" i="2"/>
  <c r="AV223" i="2"/>
  <c r="AU223" i="2"/>
  <c r="AT223" i="2"/>
  <c r="AS223" i="2"/>
  <c r="AR223" i="2"/>
  <c r="AQ223" i="2"/>
  <c r="AP223" i="2"/>
  <c r="AO223" i="2"/>
  <c r="AN223" i="2"/>
  <c r="AM223" i="2"/>
  <c r="W223" i="2"/>
  <c r="V223" i="2"/>
  <c r="U223" i="2"/>
  <c r="T223" i="2"/>
  <c r="S223" i="2"/>
  <c r="R223" i="2"/>
  <c r="Q223" i="2"/>
  <c r="P223" i="2"/>
  <c r="O223" i="2"/>
  <c r="N223" i="2"/>
  <c r="EH222" i="2"/>
  <c r="EG222" i="2"/>
  <c r="EF222" i="2"/>
  <c r="EE222" i="2"/>
  <c r="ED222" i="2"/>
  <c r="EC222" i="2"/>
  <c r="EB222" i="2"/>
  <c r="EA222" i="2"/>
  <c r="DZ222" i="2"/>
  <c r="DY222" i="2"/>
  <c r="DX222" i="2"/>
  <c r="DI222" i="2"/>
  <c r="DH222" i="2"/>
  <c r="DG222" i="2"/>
  <c r="DF222" i="2"/>
  <c r="DE222" i="2"/>
  <c r="DD222" i="2"/>
  <c r="DC222" i="2"/>
  <c r="DB222" i="2"/>
  <c r="DA222" i="2"/>
  <c r="CZ222" i="2"/>
  <c r="CY222" i="2"/>
  <c r="CJ222" i="2"/>
  <c r="CI222" i="2"/>
  <c r="CH222" i="2"/>
  <c r="CG222" i="2"/>
  <c r="CF222" i="2"/>
  <c r="CE222" i="2"/>
  <c r="CD222" i="2"/>
  <c r="CC222" i="2"/>
  <c r="CB222" i="2"/>
  <c r="CA222" i="2"/>
  <c r="BZ222" i="2"/>
  <c r="BK222" i="2"/>
  <c r="BJ222" i="2"/>
  <c r="BI222" i="2"/>
  <c r="BH222" i="2"/>
  <c r="BG222" i="2"/>
  <c r="BF222" i="2"/>
  <c r="BE222" i="2"/>
  <c r="BD222" i="2"/>
  <c r="BC222" i="2"/>
  <c r="BB222" i="2"/>
  <c r="BA222" i="2"/>
  <c r="AL222" i="2"/>
  <c r="AK222" i="2"/>
  <c r="AJ222" i="2"/>
  <c r="AI222" i="2"/>
  <c r="AH222" i="2"/>
  <c r="AG222" i="2"/>
  <c r="AF222" i="2"/>
  <c r="AE222" i="2"/>
  <c r="AD222" i="2"/>
  <c r="AC222" i="2"/>
  <c r="AB222" i="2"/>
  <c r="M222" i="2"/>
  <c r="L222" i="2"/>
  <c r="K222" i="2"/>
  <c r="J222" i="2"/>
  <c r="I222" i="2"/>
  <c r="H222" i="2"/>
  <c r="G222" i="2"/>
  <c r="F222" i="2"/>
  <c r="E222" i="2"/>
  <c r="D222" i="2"/>
  <c r="C222" i="2"/>
  <c r="ER221" i="2"/>
  <c r="EQ221" i="2"/>
  <c r="EP221" i="2"/>
  <c r="EO221" i="2"/>
  <c r="EN221" i="2"/>
  <c r="EM221" i="2"/>
  <c r="EL221" i="2"/>
  <c r="EK221" i="2"/>
  <c r="EJ221" i="2"/>
  <c r="EI221" i="2"/>
  <c r="DS221" i="2"/>
  <c r="DR221" i="2"/>
  <c r="DQ221" i="2"/>
  <c r="DP221" i="2"/>
  <c r="DO221" i="2"/>
  <c r="DN221" i="2"/>
  <c r="DM221" i="2"/>
  <c r="DL221" i="2"/>
  <c r="DK221" i="2"/>
  <c r="DJ221" i="2"/>
  <c r="CT221" i="2"/>
  <c r="CS221" i="2"/>
  <c r="CR221" i="2"/>
  <c r="CQ221" i="2"/>
  <c r="CP221" i="2"/>
  <c r="CO221" i="2"/>
  <c r="CN221" i="2"/>
  <c r="CM221" i="2"/>
  <c r="CL221" i="2"/>
  <c r="CK221" i="2"/>
  <c r="BU221" i="2"/>
  <c r="BT221" i="2"/>
  <c r="BS221" i="2"/>
  <c r="BR221" i="2"/>
  <c r="BQ221" i="2"/>
  <c r="BP221" i="2"/>
  <c r="BO221" i="2"/>
  <c r="BN221" i="2"/>
  <c r="BM221" i="2"/>
  <c r="BL221" i="2"/>
  <c r="AV221" i="2"/>
  <c r="AU221" i="2"/>
  <c r="AT221" i="2"/>
  <c r="AS221" i="2"/>
  <c r="AR221" i="2"/>
  <c r="AQ221" i="2"/>
  <c r="AP221" i="2"/>
  <c r="AO221" i="2"/>
  <c r="AN221" i="2"/>
  <c r="AM221" i="2"/>
  <c r="W221" i="2"/>
  <c r="V221" i="2"/>
  <c r="U221" i="2"/>
  <c r="T221" i="2"/>
  <c r="S221" i="2"/>
  <c r="R221" i="2"/>
  <c r="Q221" i="2"/>
  <c r="P221" i="2"/>
  <c r="O221" i="2"/>
  <c r="N221" i="2"/>
  <c r="ER220" i="2"/>
  <c r="EQ220" i="2"/>
  <c r="EP220" i="2"/>
  <c r="EO220" i="2"/>
  <c r="EN220" i="2"/>
  <c r="EM220" i="2"/>
  <c r="EL220" i="2"/>
  <c r="EK220" i="2"/>
  <c r="EJ220" i="2"/>
  <c r="EI220" i="2"/>
  <c r="DS220" i="2"/>
  <c r="DR220" i="2"/>
  <c r="DQ220" i="2"/>
  <c r="DP220" i="2"/>
  <c r="DO220" i="2"/>
  <c r="DN220" i="2"/>
  <c r="DM220" i="2"/>
  <c r="DL220" i="2"/>
  <c r="DK220" i="2"/>
  <c r="DJ220" i="2"/>
  <c r="CT220" i="2"/>
  <c r="CS220" i="2"/>
  <c r="CR220" i="2"/>
  <c r="CQ220" i="2"/>
  <c r="CP220" i="2"/>
  <c r="CO220" i="2"/>
  <c r="CN220" i="2"/>
  <c r="CM220" i="2"/>
  <c r="CL220" i="2"/>
  <c r="CK220" i="2"/>
  <c r="BU220" i="2"/>
  <c r="BT220" i="2"/>
  <c r="BS220" i="2"/>
  <c r="BR220" i="2"/>
  <c r="BQ220" i="2"/>
  <c r="BP220" i="2"/>
  <c r="BO220" i="2"/>
  <c r="BN220" i="2"/>
  <c r="BM220" i="2"/>
  <c r="BL220" i="2"/>
  <c r="AV220" i="2"/>
  <c r="AU220" i="2"/>
  <c r="AT220" i="2"/>
  <c r="AS220" i="2"/>
  <c r="AR220" i="2"/>
  <c r="AQ220" i="2"/>
  <c r="AP220" i="2"/>
  <c r="AO220" i="2"/>
  <c r="AN220" i="2"/>
  <c r="AM220" i="2"/>
  <c r="W220" i="2"/>
  <c r="V220" i="2"/>
  <c r="U220" i="2"/>
  <c r="T220" i="2"/>
  <c r="S220" i="2"/>
  <c r="R220" i="2"/>
  <c r="Q220" i="2"/>
  <c r="P220" i="2"/>
  <c r="O220" i="2"/>
  <c r="N220" i="2"/>
  <c r="ER219" i="2"/>
  <c r="EQ219" i="2"/>
  <c r="EP219" i="2"/>
  <c r="EO219" i="2"/>
  <c r="EN219" i="2"/>
  <c r="EM219" i="2"/>
  <c r="EL219" i="2"/>
  <c r="EK219" i="2"/>
  <c r="EJ219" i="2"/>
  <c r="EI219" i="2"/>
  <c r="DS219" i="2"/>
  <c r="DR219" i="2"/>
  <c r="DQ219" i="2"/>
  <c r="DP219" i="2"/>
  <c r="DO219" i="2"/>
  <c r="DN219" i="2"/>
  <c r="DM219" i="2"/>
  <c r="DL219" i="2"/>
  <c r="DK219" i="2"/>
  <c r="DJ219" i="2"/>
  <c r="CT219" i="2"/>
  <c r="CS219" i="2"/>
  <c r="CR219" i="2"/>
  <c r="CQ219" i="2"/>
  <c r="CP219" i="2"/>
  <c r="CO219" i="2"/>
  <c r="CN219" i="2"/>
  <c r="CM219" i="2"/>
  <c r="CL219" i="2"/>
  <c r="CK219" i="2"/>
  <c r="BU219" i="2"/>
  <c r="BT219" i="2"/>
  <c r="BS219" i="2"/>
  <c r="BR219" i="2"/>
  <c r="BQ219" i="2"/>
  <c r="BP219" i="2"/>
  <c r="BO219" i="2"/>
  <c r="BN219" i="2"/>
  <c r="BM219" i="2"/>
  <c r="BL219" i="2"/>
  <c r="AV219" i="2"/>
  <c r="AU219" i="2"/>
  <c r="AT219" i="2"/>
  <c r="AS219" i="2"/>
  <c r="AR219" i="2"/>
  <c r="AQ219" i="2"/>
  <c r="AP219" i="2"/>
  <c r="AO219" i="2"/>
  <c r="AN219" i="2"/>
  <c r="AM219" i="2"/>
  <c r="W219" i="2"/>
  <c r="V219" i="2"/>
  <c r="U219" i="2"/>
  <c r="T219" i="2"/>
  <c r="S219" i="2"/>
  <c r="R219" i="2"/>
  <c r="Q219" i="2"/>
  <c r="P219" i="2"/>
  <c r="O219" i="2"/>
  <c r="N219" i="2"/>
  <c r="EH218" i="2"/>
  <c r="EG218" i="2"/>
  <c r="EF218" i="2"/>
  <c r="EE218" i="2"/>
  <c r="ED218" i="2"/>
  <c r="EC218" i="2"/>
  <c r="EB218" i="2"/>
  <c r="EA218" i="2"/>
  <c r="DZ218" i="2"/>
  <c r="DY218" i="2"/>
  <c r="DX218" i="2"/>
  <c r="DI218" i="2"/>
  <c r="DH218" i="2"/>
  <c r="DG218" i="2"/>
  <c r="DF218" i="2"/>
  <c r="DE218" i="2"/>
  <c r="DD218" i="2"/>
  <c r="DC218" i="2"/>
  <c r="DB218" i="2"/>
  <c r="DA218" i="2"/>
  <c r="CZ218" i="2"/>
  <c r="CY218" i="2"/>
  <c r="CJ218" i="2"/>
  <c r="CI218" i="2"/>
  <c r="CH218" i="2"/>
  <c r="CG218" i="2"/>
  <c r="CF218" i="2"/>
  <c r="CE218" i="2"/>
  <c r="CD218" i="2"/>
  <c r="CC218" i="2"/>
  <c r="CB218" i="2"/>
  <c r="CA218" i="2"/>
  <c r="BZ218" i="2"/>
  <c r="BK218" i="2"/>
  <c r="BJ218" i="2"/>
  <c r="BI218" i="2"/>
  <c r="BH218" i="2"/>
  <c r="BG218" i="2"/>
  <c r="BF218" i="2"/>
  <c r="BE218" i="2"/>
  <c r="BD218" i="2"/>
  <c r="BC218" i="2"/>
  <c r="BB218" i="2"/>
  <c r="BA218" i="2"/>
  <c r="AL218" i="2"/>
  <c r="AK218" i="2"/>
  <c r="AJ218" i="2"/>
  <c r="AI218" i="2"/>
  <c r="AH218" i="2"/>
  <c r="AG218" i="2"/>
  <c r="AF218" i="2"/>
  <c r="AE218" i="2"/>
  <c r="AD218" i="2"/>
  <c r="AC218" i="2"/>
  <c r="AB218" i="2"/>
  <c r="M218" i="2"/>
  <c r="L218" i="2"/>
  <c r="K218" i="2"/>
  <c r="J218" i="2"/>
  <c r="I218" i="2"/>
  <c r="H218" i="2"/>
  <c r="G218" i="2"/>
  <c r="F218" i="2"/>
  <c r="E218" i="2"/>
  <c r="D218" i="2"/>
  <c r="C218" i="2"/>
  <c r="ER217" i="2"/>
  <c r="EQ217" i="2"/>
  <c r="EP217" i="2"/>
  <c r="EO217" i="2"/>
  <c r="EN217" i="2"/>
  <c r="EM217" i="2"/>
  <c r="EL217" i="2"/>
  <c r="EK217" i="2"/>
  <c r="EJ217" i="2"/>
  <c r="EI217" i="2"/>
  <c r="DS217" i="2"/>
  <c r="DR217" i="2"/>
  <c r="DQ217" i="2"/>
  <c r="DP217" i="2"/>
  <c r="DO217" i="2"/>
  <c r="DN217" i="2"/>
  <c r="DM217" i="2"/>
  <c r="DL217" i="2"/>
  <c r="DK217" i="2"/>
  <c r="DJ217" i="2"/>
  <c r="CT217" i="2"/>
  <c r="CS217" i="2"/>
  <c r="CR217" i="2"/>
  <c r="CQ217" i="2"/>
  <c r="CP217" i="2"/>
  <c r="CO217" i="2"/>
  <c r="CN217" i="2"/>
  <c r="CM217" i="2"/>
  <c r="CL217" i="2"/>
  <c r="CK217" i="2"/>
  <c r="BU217" i="2"/>
  <c r="BT217" i="2"/>
  <c r="BS217" i="2"/>
  <c r="BR217" i="2"/>
  <c r="BQ217" i="2"/>
  <c r="BP217" i="2"/>
  <c r="BO217" i="2"/>
  <c r="BN217" i="2"/>
  <c r="BM217" i="2"/>
  <c r="BL217" i="2"/>
  <c r="AV217" i="2"/>
  <c r="AU217" i="2"/>
  <c r="AT217" i="2"/>
  <c r="AS217" i="2"/>
  <c r="AR217" i="2"/>
  <c r="AQ217" i="2"/>
  <c r="AP217" i="2"/>
  <c r="AO217" i="2"/>
  <c r="AN217" i="2"/>
  <c r="AM217" i="2"/>
  <c r="W217" i="2"/>
  <c r="V217" i="2"/>
  <c r="U217" i="2"/>
  <c r="T217" i="2"/>
  <c r="S217" i="2"/>
  <c r="R217" i="2"/>
  <c r="Q217" i="2"/>
  <c r="P217" i="2"/>
  <c r="O217" i="2"/>
  <c r="N217" i="2"/>
  <c r="ER216" i="2"/>
  <c r="EQ216" i="2"/>
  <c r="EP216" i="2"/>
  <c r="EO216" i="2"/>
  <c r="EN216" i="2"/>
  <c r="EM216" i="2"/>
  <c r="EL216" i="2"/>
  <c r="EK216" i="2"/>
  <c r="EJ216" i="2"/>
  <c r="EI216" i="2"/>
  <c r="DS216" i="2"/>
  <c r="DR216" i="2"/>
  <c r="DQ216" i="2"/>
  <c r="DP216" i="2"/>
  <c r="DO216" i="2"/>
  <c r="DN216" i="2"/>
  <c r="DM216" i="2"/>
  <c r="DL216" i="2"/>
  <c r="DK216" i="2"/>
  <c r="DJ216" i="2"/>
  <c r="CT216" i="2"/>
  <c r="CS216" i="2"/>
  <c r="CR216" i="2"/>
  <c r="CQ216" i="2"/>
  <c r="CP216" i="2"/>
  <c r="CO216" i="2"/>
  <c r="CN216" i="2"/>
  <c r="CM216" i="2"/>
  <c r="CL216" i="2"/>
  <c r="CK216" i="2"/>
  <c r="BU216" i="2"/>
  <c r="BT216" i="2"/>
  <c r="BS216" i="2"/>
  <c r="BR216" i="2"/>
  <c r="BQ216" i="2"/>
  <c r="BP216" i="2"/>
  <c r="BO216" i="2"/>
  <c r="BN216" i="2"/>
  <c r="BM216" i="2"/>
  <c r="BL216" i="2"/>
  <c r="AV216" i="2"/>
  <c r="AU216" i="2"/>
  <c r="AT216" i="2"/>
  <c r="AS216" i="2"/>
  <c r="AR216" i="2"/>
  <c r="AQ216" i="2"/>
  <c r="AP216" i="2"/>
  <c r="AO216" i="2"/>
  <c r="AN216" i="2"/>
  <c r="AM216" i="2"/>
  <c r="W216" i="2"/>
  <c r="V216" i="2"/>
  <c r="U216" i="2"/>
  <c r="T216" i="2"/>
  <c r="S216" i="2"/>
  <c r="R216" i="2"/>
  <c r="Q216" i="2"/>
  <c r="P216" i="2"/>
  <c r="O216" i="2"/>
  <c r="N216" i="2"/>
  <c r="ER215" i="2"/>
  <c r="EQ215" i="2"/>
  <c r="EP215" i="2"/>
  <c r="EO215" i="2"/>
  <c r="EN215" i="2"/>
  <c r="EM215" i="2"/>
  <c r="EL215" i="2"/>
  <c r="EK215" i="2"/>
  <c r="EJ215" i="2"/>
  <c r="EI215" i="2"/>
  <c r="DS215" i="2"/>
  <c r="DR215" i="2"/>
  <c r="DQ215" i="2"/>
  <c r="DP215" i="2"/>
  <c r="DO215" i="2"/>
  <c r="DN215" i="2"/>
  <c r="DM215" i="2"/>
  <c r="DL215" i="2"/>
  <c r="DK215" i="2"/>
  <c r="DJ215" i="2"/>
  <c r="CT215" i="2"/>
  <c r="CS215" i="2"/>
  <c r="CR215" i="2"/>
  <c r="CQ215" i="2"/>
  <c r="CP215" i="2"/>
  <c r="CO215" i="2"/>
  <c r="CN215" i="2"/>
  <c r="CM215" i="2"/>
  <c r="CL215" i="2"/>
  <c r="CK215" i="2"/>
  <c r="BU215" i="2"/>
  <c r="BT215" i="2"/>
  <c r="BS215" i="2"/>
  <c r="BR215" i="2"/>
  <c r="BQ215" i="2"/>
  <c r="BP215" i="2"/>
  <c r="BO215" i="2"/>
  <c r="BN215" i="2"/>
  <c r="BM215" i="2"/>
  <c r="BL215" i="2"/>
  <c r="AV215" i="2"/>
  <c r="AU215" i="2"/>
  <c r="AT215" i="2"/>
  <c r="AS215" i="2"/>
  <c r="AR215" i="2"/>
  <c r="AQ215" i="2"/>
  <c r="AP215" i="2"/>
  <c r="AO215" i="2"/>
  <c r="AN215" i="2"/>
  <c r="AM215" i="2"/>
  <c r="W215" i="2"/>
  <c r="V215" i="2"/>
  <c r="U215" i="2"/>
  <c r="T215" i="2"/>
  <c r="S215" i="2"/>
  <c r="R215" i="2"/>
  <c r="EJ238" i="5"/>
  <c r="EJ249" i="5"/>
  <c r="B47" i="5" s="1"/>
  <c r="EJ263" i="5"/>
  <c r="B53" i="5" s="1"/>
  <c r="EJ273" i="5"/>
  <c r="B56" i="5" s="1"/>
  <c r="AM198" i="2"/>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G206" i="9"/>
  <c r="AF206" i="9"/>
  <c r="AE206" i="9"/>
  <c r="AH206" i="9" s="1"/>
  <c r="U206" i="9"/>
  <c r="T206" i="9"/>
  <c r="S206" i="9"/>
  <c r="Q206" i="9"/>
  <c r="P206" i="9"/>
  <c r="O206" i="9"/>
  <c r="M206" i="9"/>
  <c r="L206" i="9"/>
  <c r="K206" i="9"/>
  <c r="I206" i="9"/>
  <c r="H206" i="9"/>
  <c r="G206" i="9"/>
  <c r="E206" i="9"/>
  <c r="D206" i="9"/>
  <c r="C206" i="9"/>
  <c r="F206" i="9" s="1"/>
  <c r="BY205" i="9"/>
  <c r="BX205" i="9"/>
  <c r="BW205" i="9"/>
  <c r="BU205" i="9"/>
  <c r="BT205" i="9"/>
  <c r="BS205" i="9"/>
  <c r="BQ205" i="9"/>
  <c r="BP205" i="9"/>
  <c r="BO205" i="9"/>
  <c r="BM205" i="9"/>
  <c r="BL205" i="9"/>
  <c r="BK205" i="9"/>
  <c r="BI205" i="9"/>
  <c r="BH205" i="9"/>
  <c r="BG205" i="9"/>
  <c r="BA205" i="9"/>
  <c r="AZ205" i="9"/>
  <c r="AY205" i="9"/>
  <c r="BB205" i="9" s="1"/>
  <c r="AX205" i="9"/>
  <c r="AT205" i="9"/>
  <c r="AP205" i="9"/>
  <c r="AL205" i="9"/>
  <c r="AH205" i="9"/>
  <c r="Y205" i="9"/>
  <c r="X205" i="9"/>
  <c r="W205" i="9"/>
  <c r="V205" i="9"/>
  <c r="R205" i="9"/>
  <c r="N205" i="9"/>
  <c r="J205" i="9"/>
  <c r="F205" i="9"/>
  <c r="BY204" i="9"/>
  <c r="BX204" i="9"/>
  <c r="BW204" i="9"/>
  <c r="BZ204" i="9" s="1"/>
  <c r="BU204" i="9"/>
  <c r="BT204" i="9"/>
  <c r="BS204" i="9"/>
  <c r="BQ204" i="9"/>
  <c r="BP204" i="9"/>
  <c r="BO204" i="9"/>
  <c r="BM204" i="9"/>
  <c r="BL204" i="9"/>
  <c r="BK204" i="9"/>
  <c r="BI204" i="9"/>
  <c r="BH204" i="9"/>
  <c r="BG204" i="9"/>
  <c r="BA204" i="9"/>
  <c r="AZ204" i="9"/>
  <c r="AY204" i="9"/>
  <c r="AX204" i="9"/>
  <c r="AT204" i="9"/>
  <c r="AP204" i="9"/>
  <c r="AL204" i="9"/>
  <c r="AH204" i="9"/>
  <c r="Y204" i="9"/>
  <c r="X204" i="9"/>
  <c r="W204" i="9"/>
  <c r="V204" i="9"/>
  <c r="R204" i="9"/>
  <c r="N204" i="9"/>
  <c r="J204" i="9"/>
  <c r="F204" i="9"/>
  <c r="BY203" i="9"/>
  <c r="BX203" i="9"/>
  <c r="BW203" i="9"/>
  <c r="BZ203" i="9" s="1"/>
  <c r="BU203" i="9"/>
  <c r="BT203" i="9"/>
  <c r="BS203" i="9"/>
  <c r="BS206" i="9" s="1"/>
  <c r="BQ203" i="9"/>
  <c r="BP203" i="9"/>
  <c r="BO203" i="9"/>
  <c r="BM203" i="9"/>
  <c r="BL203" i="9"/>
  <c r="BK203" i="9"/>
  <c r="BI203" i="9"/>
  <c r="BH203" i="9"/>
  <c r="BG203" i="9"/>
  <c r="BA203" i="9"/>
  <c r="AZ203" i="9"/>
  <c r="AY203" i="9"/>
  <c r="AX203" i="9"/>
  <c r="AT203" i="9"/>
  <c r="AP203" i="9"/>
  <c r="AL203" i="9"/>
  <c r="AH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EK275" i="5" l="1"/>
  <c r="B44" i="5"/>
  <c r="W219" i="9"/>
  <c r="Z219" i="9" s="1"/>
  <c r="Z216" i="9"/>
  <c r="AY219" i="9"/>
  <c r="BB219" i="9" s="1"/>
  <c r="BB216" i="9"/>
  <c r="BG219" i="9"/>
  <c r="CA216" i="9"/>
  <c r="BJ216" i="9"/>
  <c r="BH219" i="9"/>
  <c r="CB216" i="9"/>
  <c r="CB219" i="9" s="1"/>
  <c r="BI219" i="9"/>
  <c r="CC216" i="9"/>
  <c r="CC219" i="9" s="1"/>
  <c r="BK219" i="9"/>
  <c r="BN219" i="9" s="1"/>
  <c r="BN216" i="9"/>
  <c r="BO219" i="9"/>
  <c r="BR219" i="9" s="1"/>
  <c r="BR216" i="9"/>
  <c r="BS219" i="9"/>
  <c r="BV219" i="9" s="1"/>
  <c r="BV216" i="9"/>
  <c r="BW219" i="9"/>
  <c r="BZ219" i="9" s="1"/>
  <c r="BZ216" i="9"/>
  <c r="CA217" i="9"/>
  <c r="CD217" i="9" s="1"/>
  <c r="BJ217" i="9"/>
  <c r="CA218" i="9"/>
  <c r="CD218" i="9" s="1"/>
  <c r="BJ218" i="9"/>
  <c r="W223" i="9"/>
  <c r="Z223" i="9" s="1"/>
  <c r="Z220" i="9"/>
  <c r="AY223" i="9"/>
  <c r="BB223" i="9" s="1"/>
  <c r="BB220" i="9"/>
  <c r="BG223" i="9"/>
  <c r="CA220" i="9"/>
  <c r="BJ220" i="9"/>
  <c r="BH223" i="9"/>
  <c r="CB220" i="9"/>
  <c r="CB223" i="9" s="1"/>
  <c r="BI223" i="9"/>
  <c r="CC220" i="9"/>
  <c r="CC223" i="9" s="1"/>
  <c r="BK223" i="9"/>
  <c r="BN223" i="9" s="1"/>
  <c r="BN220" i="9"/>
  <c r="BO223" i="9"/>
  <c r="BR223" i="9" s="1"/>
  <c r="BR220" i="9"/>
  <c r="BS223" i="9"/>
  <c r="BV223" i="9" s="1"/>
  <c r="BV220" i="9"/>
  <c r="BW223" i="9"/>
  <c r="BZ223" i="9" s="1"/>
  <c r="BZ220" i="9"/>
  <c r="CA221" i="9"/>
  <c r="CD221" i="9" s="1"/>
  <c r="BJ221" i="9"/>
  <c r="CA222" i="9"/>
  <c r="CD222" i="9" s="1"/>
  <c r="BJ222" i="9"/>
  <c r="W227" i="9"/>
  <c r="Z227" i="9" s="1"/>
  <c r="Z224" i="9"/>
  <c r="AY227" i="9"/>
  <c r="BB227" i="9" s="1"/>
  <c r="BB224" i="9"/>
  <c r="BG227" i="9"/>
  <c r="CA224" i="9"/>
  <c r="BJ224" i="9"/>
  <c r="BH227" i="9"/>
  <c r="CB224" i="9"/>
  <c r="CB227" i="9" s="1"/>
  <c r="BI227" i="9"/>
  <c r="CC224" i="9"/>
  <c r="CC227" i="9" s="1"/>
  <c r="BK227" i="9"/>
  <c r="BN227" i="9" s="1"/>
  <c r="BN224" i="9"/>
  <c r="BO227" i="9"/>
  <c r="BR227" i="9" s="1"/>
  <c r="BR224" i="9"/>
  <c r="BS227" i="9"/>
  <c r="BV227" i="9" s="1"/>
  <c r="BV224" i="9"/>
  <c r="BW227" i="9"/>
  <c r="BZ227" i="9" s="1"/>
  <c r="BZ224" i="9"/>
  <c r="CA225" i="9"/>
  <c r="CD225" i="9" s="1"/>
  <c r="BJ225" i="9"/>
  <c r="CA226" i="9"/>
  <c r="CD226" i="9" s="1"/>
  <c r="BJ226" i="9"/>
  <c r="W231" i="9"/>
  <c r="Z228" i="9"/>
  <c r="X232" i="9"/>
  <c r="Y232" i="9"/>
  <c r="AY231" i="9"/>
  <c r="BB228" i="9"/>
  <c r="AZ232" i="9"/>
  <c r="BA232" i="9"/>
  <c r="BG231" i="9"/>
  <c r="CA228" i="9"/>
  <c r="BJ228" i="9"/>
  <c r="BH231" i="9"/>
  <c r="BH232" i="9" s="1"/>
  <c r="CB228" i="9"/>
  <c r="CB231" i="9" s="1"/>
  <c r="CB232" i="9" s="1"/>
  <c r="BI231" i="9"/>
  <c r="BI232" i="9" s="1"/>
  <c r="CC228" i="9"/>
  <c r="CC231" i="9" s="1"/>
  <c r="CC232" i="9" s="1"/>
  <c r="BK231" i="9"/>
  <c r="BN228" i="9"/>
  <c r="BL232" i="9"/>
  <c r="BM232" i="9"/>
  <c r="BO231" i="9"/>
  <c r="BR228" i="9"/>
  <c r="BP232" i="9"/>
  <c r="BQ232" i="9"/>
  <c r="BS231" i="9"/>
  <c r="BV228" i="9"/>
  <c r="BT232" i="9"/>
  <c r="BU232" i="9"/>
  <c r="BW231" i="9"/>
  <c r="BZ228" i="9"/>
  <c r="BX232" i="9"/>
  <c r="BY232" i="9"/>
  <c r="CA229" i="9"/>
  <c r="CD229" i="9" s="1"/>
  <c r="BJ229" i="9"/>
  <c r="CA230" i="9"/>
  <c r="CD230" i="9" s="1"/>
  <c r="BJ230" i="9"/>
  <c r="C232" i="9"/>
  <c r="F231" i="9"/>
  <c r="D232" i="9"/>
  <c r="E232" i="9"/>
  <c r="G232" i="9"/>
  <c r="J231" i="9"/>
  <c r="H232" i="9"/>
  <c r="I232" i="9"/>
  <c r="K232" i="9"/>
  <c r="N231" i="9"/>
  <c r="L232" i="9"/>
  <c r="M232" i="9"/>
  <c r="O232" i="9"/>
  <c r="R231" i="9"/>
  <c r="P232" i="9"/>
  <c r="Q232" i="9"/>
  <c r="S232" i="9"/>
  <c r="V231" i="9"/>
  <c r="T232" i="9"/>
  <c r="U232" i="9"/>
  <c r="AE232" i="9"/>
  <c r="AH231" i="9"/>
  <c r="AF232" i="9"/>
  <c r="AG232" i="9"/>
  <c r="AI232" i="9"/>
  <c r="AL231" i="9"/>
  <c r="AJ232" i="9"/>
  <c r="AK232" i="9"/>
  <c r="AM232" i="9"/>
  <c r="AP231" i="9"/>
  <c r="AN232" i="9"/>
  <c r="AO232" i="9"/>
  <c r="AQ232" i="9"/>
  <c r="AT231" i="9"/>
  <c r="AR232" i="9"/>
  <c r="AS232" i="9"/>
  <c r="AU232" i="9"/>
  <c r="AX231" i="9"/>
  <c r="AV232" i="9"/>
  <c r="AW232" i="9"/>
  <c r="W218" i="2"/>
  <c r="V218" i="2"/>
  <c r="U218" i="2"/>
  <c r="T218" i="2"/>
  <c r="S218" i="2"/>
  <c r="R218" i="2"/>
  <c r="Q218" i="2"/>
  <c r="P218" i="2"/>
  <c r="O218" i="2"/>
  <c r="N218" i="2"/>
  <c r="AV218" i="2"/>
  <c r="AU218" i="2"/>
  <c r="AT218" i="2"/>
  <c r="AS218" i="2"/>
  <c r="AR218" i="2"/>
  <c r="AQ218" i="2"/>
  <c r="AP218" i="2"/>
  <c r="AO218" i="2"/>
  <c r="AN218" i="2"/>
  <c r="AM218" i="2"/>
  <c r="BU218" i="2"/>
  <c r="BT218" i="2"/>
  <c r="BS218" i="2"/>
  <c r="BR218" i="2"/>
  <c r="BQ218" i="2"/>
  <c r="BP218" i="2"/>
  <c r="BO218" i="2"/>
  <c r="BN218" i="2"/>
  <c r="BM218" i="2"/>
  <c r="BL218" i="2"/>
  <c r="CT218" i="2"/>
  <c r="CS218" i="2"/>
  <c r="CR218" i="2"/>
  <c r="CQ218" i="2"/>
  <c r="CP218" i="2"/>
  <c r="CO218" i="2"/>
  <c r="CN218" i="2"/>
  <c r="CM218" i="2"/>
  <c r="CL218" i="2"/>
  <c r="CK218" i="2"/>
  <c r="DS218" i="2"/>
  <c r="DR218" i="2"/>
  <c r="DQ218" i="2"/>
  <c r="DP218" i="2"/>
  <c r="DO218" i="2"/>
  <c r="DN218" i="2"/>
  <c r="DM218" i="2"/>
  <c r="DL218" i="2"/>
  <c r="DK218" i="2"/>
  <c r="DJ218" i="2"/>
  <c r="ER218" i="2"/>
  <c r="EQ218" i="2"/>
  <c r="EP218" i="2"/>
  <c r="EO218" i="2"/>
  <c r="EN218" i="2"/>
  <c r="EM218" i="2"/>
  <c r="EL218" i="2"/>
  <c r="EK218" i="2"/>
  <c r="EJ218" i="2"/>
  <c r="EI218" i="2"/>
  <c r="W222" i="2"/>
  <c r="V222" i="2"/>
  <c r="U222" i="2"/>
  <c r="T222" i="2"/>
  <c r="S222" i="2"/>
  <c r="R222" i="2"/>
  <c r="Q222" i="2"/>
  <c r="P222" i="2"/>
  <c r="O222" i="2"/>
  <c r="N222" i="2"/>
  <c r="AV222" i="2"/>
  <c r="AU222" i="2"/>
  <c r="AT222" i="2"/>
  <c r="AS222" i="2"/>
  <c r="AR222" i="2"/>
  <c r="AQ222" i="2"/>
  <c r="AP222" i="2"/>
  <c r="AO222" i="2"/>
  <c r="AN222" i="2"/>
  <c r="AM222" i="2"/>
  <c r="BU222" i="2"/>
  <c r="BT222" i="2"/>
  <c r="BS222" i="2"/>
  <c r="BR222" i="2"/>
  <c r="BQ222" i="2"/>
  <c r="BP222" i="2"/>
  <c r="BO222" i="2"/>
  <c r="BN222" i="2"/>
  <c r="BM222" i="2"/>
  <c r="BL222" i="2"/>
  <c r="CT222" i="2"/>
  <c r="CS222" i="2"/>
  <c r="CR222" i="2"/>
  <c r="CQ222" i="2"/>
  <c r="CP222" i="2"/>
  <c r="CO222" i="2"/>
  <c r="CN222" i="2"/>
  <c r="CM222" i="2"/>
  <c r="CL222" i="2"/>
  <c r="CK222" i="2"/>
  <c r="DS222" i="2"/>
  <c r="DR222" i="2"/>
  <c r="DQ222" i="2"/>
  <c r="DP222" i="2"/>
  <c r="DO222" i="2"/>
  <c r="DN222" i="2"/>
  <c r="DM222" i="2"/>
  <c r="DL222" i="2"/>
  <c r="DK222" i="2"/>
  <c r="DJ222" i="2"/>
  <c r="ER222" i="2"/>
  <c r="EQ222" i="2"/>
  <c r="EP222" i="2"/>
  <c r="EO222" i="2"/>
  <c r="EN222" i="2"/>
  <c r="EM222" i="2"/>
  <c r="EL222" i="2"/>
  <c r="EK222" i="2"/>
  <c r="EJ222" i="2"/>
  <c r="EI222" i="2"/>
  <c r="W226" i="2"/>
  <c r="V226" i="2"/>
  <c r="U226" i="2"/>
  <c r="T226" i="2"/>
  <c r="S226" i="2"/>
  <c r="R226" i="2"/>
  <c r="Q226" i="2"/>
  <c r="P226" i="2"/>
  <c r="O226" i="2"/>
  <c r="N226" i="2"/>
  <c r="AV226" i="2"/>
  <c r="AU226" i="2"/>
  <c r="AT226" i="2"/>
  <c r="AS226" i="2"/>
  <c r="AR226" i="2"/>
  <c r="AQ226" i="2"/>
  <c r="AP226" i="2"/>
  <c r="AO226" i="2"/>
  <c r="AN226" i="2"/>
  <c r="AM226" i="2"/>
  <c r="BU226" i="2"/>
  <c r="BT226" i="2"/>
  <c r="BS226" i="2"/>
  <c r="BR226" i="2"/>
  <c r="BQ226" i="2"/>
  <c r="BP226" i="2"/>
  <c r="BO226" i="2"/>
  <c r="BN226" i="2"/>
  <c r="BM226" i="2"/>
  <c r="BL226" i="2"/>
  <c r="CT226" i="2"/>
  <c r="CS226" i="2"/>
  <c r="CR226" i="2"/>
  <c r="CQ226" i="2"/>
  <c r="CP226" i="2"/>
  <c r="CO226" i="2"/>
  <c r="CN226" i="2"/>
  <c r="CM226" i="2"/>
  <c r="CL226" i="2"/>
  <c r="CK226" i="2"/>
  <c r="DS226" i="2"/>
  <c r="DR226" i="2"/>
  <c r="DQ226" i="2"/>
  <c r="DP226" i="2"/>
  <c r="DO226" i="2"/>
  <c r="DN226" i="2"/>
  <c r="DM226" i="2"/>
  <c r="DL226" i="2"/>
  <c r="DK226" i="2"/>
  <c r="DJ226" i="2"/>
  <c r="ER226" i="2"/>
  <c r="EQ226" i="2"/>
  <c r="EP226" i="2"/>
  <c r="EO226" i="2"/>
  <c r="EN226" i="2"/>
  <c r="EM226" i="2"/>
  <c r="EL226" i="2"/>
  <c r="EK226" i="2"/>
  <c r="EJ226" i="2"/>
  <c r="EI226" i="2"/>
  <c r="C231" i="2"/>
  <c r="W230" i="2"/>
  <c r="V230" i="2"/>
  <c r="U230" i="2"/>
  <c r="T230" i="2"/>
  <c r="S230" i="2"/>
  <c r="R230" i="2"/>
  <c r="Q230" i="2"/>
  <c r="P230" i="2"/>
  <c r="O230" i="2"/>
  <c r="N230" i="2"/>
  <c r="D231" i="2"/>
  <c r="E231" i="2"/>
  <c r="F231" i="2"/>
  <c r="G231" i="2"/>
  <c r="H231" i="2"/>
  <c r="I231" i="2"/>
  <c r="J231" i="2"/>
  <c r="K231" i="2"/>
  <c r="L231" i="2"/>
  <c r="M231" i="2"/>
  <c r="AB231" i="2"/>
  <c r="AV230" i="2"/>
  <c r="AU230" i="2"/>
  <c r="AT230" i="2"/>
  <c r="AS230" i="2"/>
  <c r="AR230" i="2"/>
  <c r="AQ230" i="2"/>
  <c r="AP230" i="2"/>
  <c r="AO230" i="2"/>
  <c r="AN230" i="2"/>
  <c r="AM230" i="2"/>
  <c r="AC231" i="2"/>
  <c r="AD231" i="2"/>
  <c r="AE231" i="2"/>
  <c r="AF231" i="2"/>
  <c r="AG231" i="2"/>
  <c r="AH231" i="2"/>
  <c r="AI231" i="2"/>
  <c r="AJ231" i="2"/>
  <c r="AK231" i="2"/>
  <c r="AL231" i="2"/>
  <c r="BA231" i="2"/>
  <c r="BU230" i="2"/>
  <c r="BT230" i="2"/>
  <c r="BS230" i="2"/>
  <c r="BR230" i="2"/>
  <c r="BQ230" i="2"/>
  <c r="BP230" i="2"/>
  <c r="BO230" i="2"/>
  <c r="BN230" i="2"/>
  <c r="BM230" i="2"/>
  <c r="BL230" i="2"/>
  <c r="BB231" i="2"/>
  <c r="BC231" i="2"/>
  <c r="BD231" i="2"/>
  <c r="BE231" i="2"/>
  <c r="BF231" i="2"/>
  <c r="BG231" i="2"/>
  <c r="BH231" i="2"/>
  <c r="BI231" i="2"/>
  <c r="BJ231" i="2"/>
  <c r="BK231" i="2"/>
  <c r="BZ231" i="2"/>
  <c r="CT230" i="2"/>
  <c r="CS230" i="2"/>
  <c r="CR230" i="2"/>
  <c r="CQ230" i="2"/>
  <c r="CP230" i="2"/>
  <c r="CO230" i="2"/>
  <c r="CN230" i="2"/>
  <c r="CM230" i="2"/>
  <c r="CL230" i="2"/>
  <c r="CK230" i="2"/>
  <c r="CA231" i="2"/>
  <c r="CB231" i="2"/>
  <c r="CC231" i="2"/>
  <c r="CD231" i="2"/>
  <c r="CE231" i="2"/>
  <c r="CF231" i="2"/>
  <c r="CG231" i="2"/>
  <c r="CH231" i="2"/>
  <c r="CI231" i="2"/>
  <c r="CJ231" i="2"/>
  <c r="CY231" i="2"/>
  <c r="DS230" i="2"/>
  <c r="DR230" i="2"/>
  <c r="DQ230" i="2"/>
  <c r="DP230" i="2"/>
  <c r="DO230" i="2"/>
  <c r="DN230" i="2"/>
  <c r="DM230" i="2"/>
  <c r="DL230" i="2"/>
  <c r="DK230" i="2"/>
  <c r="DJ230" i="2"/>
  <c r="CZ231" i="2"/>
  <c r="DA231" i="2"/>
  <c r="DB231" i="2"/>
  <c r="DC231" i="2"/>
  <c r="DD231" i="2"/>
  <c r="DE231" i="2"/>
  <c r="DF231" i="2"/>
  <c r="DG231" i="2"/>
  <c r="DH231" i="2"/>
  <c r="DI231" i="2"/>
  <c r="DX231" i="2"/>
  <c r="ER230" i="2"/>
  <c r="EQ230" i="2"/>
  <c r="EP230" i="2"/>
  <c r="EO230" i="2"/>
  <c r="EN230" i="2"/>
  <c r="EM230" i="2"/>
  <c r="EL230" i="2"/>
  <c r="EK230" i="2"/>
  <c r="EJ230" i="2"/>
  <c r="EI230" i="2"/>
  <c r="DY231" i="2"/>
  <c r="DZ231" i="2"/>
  <c r="EA231" i="2"/>
  <c r="EB231" i="2"/>
  <c r="EC231" i="2"/>
  <c r="ED231" i="2"/>
  <c r="EE231" i="2"/>
  <c r="EF231" i="2"/>
  <c r="EG231" i="2"/>
  <c r="EH231" i="2"/>
  <c r="BV204" i="9"/>
  <c r="BR205" i="9"/>
  <c r="BR204" i="9"/>
  <c r="N206" i="9"/>
  <c r="BP206" i="9"/>
  <c r="BQ206" i="9"/>
  <c r="BJ203" i="9"/>
  <c r="BB204" i="9"/>
  <c r="BN204" i="9"/>
  <c r="BK206" i="9"/>
  <c r="J206" i="9"/>
  <c r="Z204" i="9"/>
  <c r="BH206" i="9"/>
  <c r="BI206" i="9"/>
  <c r="Z203" i="9"/>
  <c r="AL206" i="9"/>
  <c r="BM206" i="9"/>
  <c r="Y206" i="9"/>
  <c r="AZ206" i="9"/>
  <c r="X206" i="9"/>
  <c r="BZ201" i="9"/>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BT206" i="9"/>
  <c r="CB208" i="9"/>
  <c r="CC209" i="9"/>
  <c r="Q211" i="9"/>
  <c r="AJ211" i="9"/>
  <c r="Z200" i="9"/>
  <c r="AZ198" i="9"/>
  <c r="BO198" i="9"/>
  <c r="BZ197" i="9"/>
  <c r="AP198" i="9"/>
  <c r="X202" i="9"/>
  <c r="BN200" i="9"/>
  <c r="BU202" i="9"/>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V210" i="9"/>
  <c r="BN210"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O206" i="9"/>
  <c r="BR206" i="9" s="1"/>
  <c r="BW206" i="9"/>
  <c r="Z207" i="9"/>
  <c r="CC207" i="9"/>
  <c r="CC210" i="9" s="1"/>
  <c r="CA208" i="9"/>
  <c r="CA197" i="9"/>
  <c r="AY198" i="9"/>
  <c r="BS198" i="9"/>
  <c r="CA203" i="9"/>
  <c r="BL198" i="9"/>
  <c r="BJ199" i="9"/>
  <c r="BR199" i="9"/>
  <c r="BZ199" i="9"/>
  <c r="BN201" i="9"/>
  <c r="CB203" i="9"/>
  <c r="BJ204" i="9"/>
  <c r="BB207" i="9"/>
  <c r="BN207" i="9"/>
  <c r="BV207" i="9"/>
  <c r="BJ209" i="9"/>
  <c r="Z195" i="9"/>
  <c r="CA199" i="9"/>
  <c r="CC203" i="9"/>
  <c r="G211" i="9"/>
  <c r="O211" i="9"/>
  <c r="AI211" i="9"/>
  <c r="AQ211" i="9"/>
  <c r="BM198" i="9"/>
  <c r="BJ195" i="9"/>
  <c r="BR195" i="9"/>
  <c r="BZ195" i="9"/>
  <c r="CB199" i="9"/>
  <c r="BJ200" i="9"/>
  <c r="BB203" i="9"/>
  <c r="BN203" i="9"/>
  <c r="BV203" i="9"/>
  <c r="BJ205" i="9"/>
  <c r="CA195" i="9"/>
  <c r="CC199" i="9"/>
  <c r="B66" i="5" l="1"/>
  <c r="AX232" i="9"/>
  <c r="AT232" i="9"/>
  <c r="AP232" i="9"/>
  <c r="AL232" i="9"/>
  <c r="AH232" i="9"/>
  <c r="V232" i="9"/>
  <c r="R232" i="9"/>
  <c r="N232" i="9"/>
  <c r="J232" i="9"/>
  <c r="F232" i="9"/>
  <c r="BW232" i="9"/>
  <c r="BZ232" i="9" s="1"/>
  <c r="BZ231" i="9"/>
  <c r="BS232" i="9"/>
  <c r="BV232" i="9" s="1"/>
  <c r="BV231" i="9"/>
  <c r="BO232" i="9"/>
  <c r="BR232" i="9" s="1"/>
  <c r="BR231" i="9"/>
  <c r="BK232" i="9"/>
  <c r="BN232" i="9" s="1"/>
  <c r="BN231" i="9"/>
  <c r="CA231" i="9"/>
  <c r="CD228" i="9"/>
  <c r="BG232" i="9"/>
  <c r="BJ232" i="9" s="1"/>
  <c r="BJ231" i="9"/>
  <c r="AY232" i="9"/>
  <c r="BB232" i="9" s="1"/>
  <c r="BB231" i="9"/>
  <c r="W232" i="9"/>
  <c r="Z232" i="9" s="1"/>
  <c r="Z231" i="9"/>
  <c r="CA227" i="9"/>
  <c r="CD227" i="9" s="1"/>
  <c r="CD224" i="9"/>
  <c r="BJ227" i="9"/>
  <c r="CA223" i="9"/>
  <c r="CD223" i="9" s="1"/>
  <c r="CD220" i="9"/>
  <c r="BJ223" i="9"/>
  <c r="CA219" i="9"/>
  <c r="CD219" i="9" s="1"/>
  <c r="CD216" i="9"/>
  <c r="BJ219" i="9"/>
  <c r="ER231" i="2"/>
  <c r="EQ231" i="2"/>
  <c r="EP231" i="2"/>
  <c r="EO231" i="2"/>
  <c r="EN231" i="2"/>
  <c r="EM231" i="2"/>
  <c r="EL231" i="2"/>
  <c r="EK231" i="2"/>
  <c r="EJ231" i="2"/>
  <c r="EI231" i="2"/>
  <c r="DS231" i="2"/>
  <c r="DR231" i="2"/>
  <c r="DQ231" i="2"/>
  <c r="DP231" i="2"/>
  <c r="DO231" i="2"/>
  <c r="DN231" i="2"/>
  <c r="DM231" i="2"/>
  <c r="DL231" i="2"/>
  <c r="DK231" i="2"/>
  <c r="DJ231" i="2"/>
  <c r="CT231" i="2"/>
  <c r="CS231" i="2"/>
  <c r="CR231" i="2"/>
  <c r="CQ231" i="2"/>
  <c r="CP231" i="2"/>
  <c r="CO231" i="2"/>
  <c r="CN231" i="2"/>
  <c r="CM231" i="2"/>
  <c r="CL231" i="2"/>
  <c r="CK231" i="2"/>
  <c r="BU231" i="2"/>
  <c r="BT231" i="2"/>
  <c r="BS231" i="2"/>
  <c r="BR231" i="2"/>
  <c r="BQ231" i="2"/>
  <c r="BP231" i="2"/>
  <c r="BO231" i="2"/>
  <c r="BN231" i="2"/>
  <c r="BM231" i="2"/>
  <c r="BL231" i="2"/>
  <c r="AV231" i="2"/>
  <c r="AU231" i="2"/>
  <c r="AT231" i="2"/>
  <c r="AS231" i="2"/>
  <c r="AR231" i="2"/>
  <c r="AQ231" i="2"/>
  <c r="AP231" i="2"/>
  <c r="AO231" i="2"/>
  <c r="AN231" i="2"/>
  <c r="AM231" i="2"/>
  <c r="W231" i="2"/>
  <c r="V231" i="2"/>
  <c r="U231" i="2"/>
  <c r="T231" i="2"/>
  <c r="S231" i="2"/>
  <c r="R231" i="2"/>
  <c r="Q231" i="2"/>
  <c r="P231" i="2"/>
  <c r="O231" i="2"/>
  <c r="N231" i="2"/>
  <c r="BJ206" i="9"/>
  <c r="BN206" i="9"/>
  <c r="Z206" i="9"/>
  <c r="CC206" i="9"/>
  <c r="BZ206" i="9"/>
  <c r="BU211" i="9"/>
  <c r="BT211" i="9"/>
  <c r="BB206" i="9"/>
  <c r="CD201" i="9"/>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3" i="9"/>
  <c r="BR210" i="9"/>
  <c r="BO211" i="9"/>
  <c r="BR211" i="9" s="1"/>
  <c r="BI211" i="9"/>
  <c r="CA198" i="9"/>
  <c r="CD195" i="9"/>
  <c r="CA202" i="9"/>
  <c r="CD199" i="9"/>
  <c r="BJ210" i="9"/>
  <c r="BG211" i="9"/>
  <c r="BS211" i="9"/>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G209" i="2"/>
  <c r="BF209" i="2"/>
  <c r="BE209" i="2"/>
  <c r="BD209" i="2"/>
  <c r="BC209" i="2"/>
  <c r="BB209" i="2"/>
  <c r="BA209" i="2"/>
  <c r="AL209" i="2"/>
  <c r="AK209" i="2"/>
  <c r="AJ209" i="2"/>
  <c r="AI209" i="2"/>
  <c r="AH209" i="2"/>
  <c r="AG209" i="2"/>
  <c r="AF209" i="2"/>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M205" i="2"/>
  <c r="L205" i="2"/>
  <c r="K205" i="2"/>
  <c r="J205" i="2"/>
  <c r="I205" i="2"/>
  <c r="H205" i="2"/>
  <c r="G205" i="2"/>
  <c r="F205" i="2"/>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CA232" i="9" l="1"/>
  <c r="CD232" i="9" s="1"/>
  <c r="CD231" i="9"/>
  <c r="Q201" i="2"/>
  <c r="BR209" i="2"/>
  <c r="AP209" i="2"/>
  <c r="AV209" i="2"/>
  <c r="CD206" i="9"/>
  <c r="AP205" i="2"/>
  <c r="P205" i="2"/>
  <c r="BV211" i="9"/>
  <c r="N205" i="2"/>
  <c r="U205" i="2"/>
  <c r="CC211" i="9"/>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D167" i="2"/>
  <c r="EC167" i="2"/>
  <c r="EB167" i="2"/>
  <c r="EA167" i="2"/>
  <c r="DZ167" i="2"/>
  <c r="DY167" i="2"/>
  <c r="DX167" i="2"/>
  <c r="EP167" i="2" s="1"/>
  <c r="DI167" i="2"/>
  <c r="DH167" i="2"/>
  <c r="DG167" i="2"/>
  <c r="DF167" i="2"/>
  <c r="DE167" i="2"/>
  <c r="DD167" i="2"/>
  <c r="DC167" i="2"/>
  <c r="DB167" i="2"/>
  <c r="DA167" i="2"/>
  <c r="CZ167" i="2"/>
  <c r="CY167" i="2"/>
  <c r="DP167" i="2" s="1"/>
  <c r="CJ167" i="2"/>
  <c r="CI167" i="2"/>
  <c r="CH167" i="2"/>
  <c r="CG167" i="2"/>
  <c r="CF167" i="2"/>
  <c r="CE167" i="2"/>
  <c r="CD167" i="2"/>
  <c r="CC167" i="2"/>
  <c r="CB167" i="2"/>
  <c r="CA167" i="2"/>
  <c r="BZ167" i="2"/>
  <c r="BK167" i="2"/>
  <c r="BJ167" i="2"/>
  <c r="BI167" i="2"/>
  <c r="BH167" i="2"/>
  <c r="BG167" i="2"/>
  <c r="BF167" i="2"/>
  <c r="BE167" i="2"/>
  <c r="BD167" i="2"/>
  <c r="BC167" i="2"/>
  <c r="BB167" i="2"/>
  <c r="BA167" i="2"/>
  <c r="BR167" i="2" s="1"/>
  <c r="AL167" i="2"/>
  <c r="AK167" i="2"/>
  <c r="AJ167" i="2"/>
  <c r="AI167" i="2"/>
  <c r="AH167" i="2"/>
  <c r="AG167" i="2"/>
  <c r="AF167" i="2"/>
  <c r="AE167" i="2"/>
  <c r="AD167" i="2"/>
  <c r="AC167" i="2"/>
  <c r="AB167" i="2"/>
  <c r="M167" i="2"/>
  <c r="L167" i="2"/>
  <c r="K167" i="2"/>
  <c r="J167" i="2"/>
  <c r="I167" i="2"/>
  <c r="H167" i="2"/>
  <c r="G167" i="2"/>
  <c r="F167" i="2"/>
  <c r="E167" i="2"/>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H163" i="2"/>
  <c r="EG163" i="2"/>
  <c r="EF163" i="2"/>
  <c r="EE163" i="2"/>
  <c r="ED163" i="2"/>
  <c r="EC163" i="2"/>
  <c r="EB163" i="2"/>
  <c r="EA163" i="2"/>
  <c r="DZ163" i="2"/>
  <c r="DY163" i="2"/>
  <c r="DX163" i="2"/>
  <c r="DI163" i="2"/>
  <c r="DH163" i="2"/>
  <c r="DG163" i="2"/>
  <c r="DF163" i="2"/>
  <c r="DE163" i="2"/>
  <c r="DD163" i="2"/>
  <c r="DC163" i="2"/>
  <c r="DB163" i="2"/>
  <c r="DA163" i="2"/>
  <c r="CZ163" i="2"/>
  <c r="CY163" i="2"/>
  <c r="DP163" i="2" s="1"/>
  <c r="CJ163" i="2"/>
  <c r="CI163" i="2"/>
  <c r="CH163" i="2"/>
  <c r="CG163" i="2"/>
  <c r="CF163" i="2"/>
  <c r="CE163" i="2"/>
  <c r="CD163" i="2"/>
  <c r="CC163" i="2"/>
  <c r="CB163" i="2"/>
  <c r="CA163" i="2"/>
  <c r="BZ163" i="2"/>
  <c r="BK163" i="2"/>
  <c r="BJ163" i="2"/>
  <c r="BI163" i="2"/>
  <c r="BH163" i="2"/>
  <c r="BG163" i="2"/>
  <c r="BF163" i="2"/>
  <c r="BE163" i="2"/>
  <c r="BD163" i="2"/>
  <c r="BC163" i="2"/>
  <c r="BB163" i="2"/>
  <c r="BA163" i="2"/>
  <c r="BT163" i="2" s="1"/>
  <c r="AL163" i="2"/>
  <c r="AK163" i="2"/>
  <c r="AJ163" i="2"/>
  <c r="AI163" i="2"/>
  <c r="AH163" i="2"/>
  <c r="AG163" i="2"/>
  <c r="AF163" i="2"/>
  <c r="AE163" i="2"/>
  <c r="AD163" i="2"/>
  <c r="AC163" i="2"/>
  <c r="AB163" i="2"/>
  <c r="AR163" i="2" s="1"/>
  <c r="M163" i="2"/>
  <c r="L163" i="2"/>
  <c r="K163" i="2"/>
  <c r="J163" i="2"/>
  <c r="I163" i="2"/>
  <c r="H163" i="2"/>
  <c r="G163" i="2"/>
  <c r="F163" i="2"/>
  <c r="E163" i="2"/>
  <c r="D163" i="2"/>
  <c r="C163" i="2"/>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L159" i="2"/>
  <c r="AK159" i="2"/>
  <c r="AJ159" i="2"/>
  <c r="AI159" i="2"/>
  <c r="AH159" i="2"/>
  <c r="AG159" i="2"/>
  <c r="AF159" i="2"/>
  <c r="AE159" i="2"/>
  <c r="AD159" i="2"/>
  <c r="AC159" i="2"/>
  <c r="AB159" i="2"/>
  <c r="M159" i="2"/>
  <c r="L159" i="2"/>
  <c r="K159" i="2"/>
  <c r="J159" i="2"/>
  <c r="I159" i="2"/>
  <c r="H159" i="2"/>
  <c r="G159" i="2"/>
  <c r="F159" i="2"/>
  <c r="E159" i="2"/>
  <c r="D159" i="2"/>
  <c r="C159" i="2"/>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K155" i="2"/>
  <c r="BJ155" i="2"/>
  <c r="BI155" i="2"/>
  <c r="BH155" i="2"/>
  <c r="BG155" i="2"/>
  <c r="BF155" i="2"/>
  <c r="BE155" i="2"/>
  <c r="BD155" i="2"/>
  <c r="BC155" i="2"/>
  <c r="BB155" i="2"/>
  <c r="BA155" i="2"/>
  <c r="AL155" i="2"/>
  <c r="AK155" i="2"/>
  <c r="AJ155" i="2"/>
  <c r="AI155" i="2"/>
  <c r="AH155" i="2"/>
  <c r="AG155" i="2"/>
  <c r="AF155" i="2"/>
  <c r="AE155" i="2"/>
  <c r="AD155" i="2"/>
  <c r="AC155" i="2"/>
  <c r="AB155" i="2"/>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AV155" i="2" l="1"/>
  <c r="AM155" i="2"/>
  <c r="AO155" i="2"/>
  <c r="AP155" i="2"/>
  <c r="BP155" i="2"/>
  <c r="BN155" i="2"/>
  <c r="BM155" i="2"/>
  <c r="W159" i="2"/>
  <c r="Q159" i="2"/>
  <c r="O159" i="2"/>
  <c r="P159" i="2"/>
  <c r="AT159" i="2"/>
  <c r="AS159" i="2"/>
  <c r="EK159" i="2"/>
  <c r="S163" i="2"/>
  <c r="N163" i="2"/>
  <c r="P163" i="2"/>
  <c r="AD168" i="2"/>
  <c r="AL168" i="2"/>
  <c r="BN163" i="2"/>
  <c r="CM163" i="2"/>
  <c r="ER163" i="2"/>
  <c r="EP163" i="2"/>
  <c r="EI163" i="2"/>
  <c r="EL163" i="2"/>
  <c r="ED168" i="2"/>
  <c r="EO163" i="2"/>
  <c r="E168" i="2"/>
  <c r="M168" i="2"/>
  <c r="BI168" i="2"/>
  <c r="CS167" i="2"/>
  <c r="CR167" i="2"/>
  <c r="CQ167" i="2"/>
  <c r="CK167" i="2"/>
  <c r="DL167" i="2"/>
  <c r="DD168" i="2"/>
  <c r="EE168" i="2"/>
  <c r="T155" i="2"/>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P120" i="9"/>
  <c r="BO120" i="9"/>
  <c r="BM120" i="9"/>
  <c r="BL120" i="9"/>
  <c r="BK120" i="9"/>
  <c r="BI120" i="9"/>
  <c r="BH120" i="9"/>
  <c r="BG120" i="9"/>
  <c r="BA120" i="9"/>
  <c r="AZ120" i="9"/>
  <c r="AY120" i="9"/>
  <c r="AX120" i="9"/>
  <c r="AT120" i="9"/>
  <c r="AP120" i="9"/>
  <c r="AL120" i="9"/>
  <c r="AH120" i="9"/>
  <c r="Y120" i="9"/>
  <c r="X120" i="9"/>
  <c r="W120" i="9"/>
  <c r="V120" i="9"/>
  <c r="R120" i="9"/>
  <c r="N120" i="9"/>
  <c r="J120" i="9"/>
  <c r="F120" i="9"/>
  <c r="BY119" i="9"/>
  <c r="BX119" i="9"/>
  <c r="BW119" i="9"/>
  <c r="BU119" i="9"/>
  <c r="BT119" i="9"/>
  <c r="BS119" i="9"/>
  <c r="BQ119" i="9"/>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L113" i="9"/>
  <c r="K113" i="9"/>
  <c r="I113" i="9"/>
  <c r="H113" i="9"/>
  <c r="G113" i="9"/>
  <c r="E113" i="9"/>
  <c r="D113" i="9"/>
  <c r="C113" i="9"/>
  <c r="F113" i="9" s="1"/>
  <c r="BY112" i="9"/>
  <c r="BX112" i="9"/>
  <c r="BW112" i="9"/>
  <c r="BU112" i="9"/>
  <c r="BT112" i="9"/>
  <c r="BS112" i="9"/>
  <c r="BQ112" i="9"/>
  <c r="BP112" i="9"/>
  <c r="BO112" i="9"/>
  <c r="BM112" i="9"/>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M29" i="9"/>
  <c r="L29" i="9"/>
  <c r="K29" i="9"/>
  <c r="N29" i="9" s="1"/>
  <c r="I29" i="9"/>
  <c r="H29" i="9"/>
  <c r="G29" i="9"/>
  <c r="E29" i="9"/>
  <c r="D29" i="9"/>
  <c r="C29" i="9"/>
  <c r="BY28" i="9"/>
  <c r="BX28" i="9"/>
  <c r="BW28" i="9"/>
  <c r="BU28" i="9"/>
  <c r="BT28" i="9"/>
  <c r="BS28" i="9"/>
  <c r="BQ28" i="9"/>
  <c r="BP28" i="9"/>
  <c r="BO28" i="9"/>
  <c r="BR28" i="9" s="1"/>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BN51" i="9" l="1"/>
  <c r="BZ53" i="9"/>
  <c r="J58" i="9"/>
  <c r="BZ59" i="9"/>
  <c r="BV68" i="9"/>
  <c r="Z76" i="9"/>
  <c r="Z77" i="9"/>
  <c r="BV81" i="9"/>
  <c r="BN112" i="9"/>
  <c r="N113" i="9"/>
  <c r="BV116" i="9"/>
  <c r="BR119" i="9"/>
  <c r="Z120" i="9"/>
  <c r="BR120" i="9"/>
  <c r="X71" i="9"/>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BQ147" i="9" l="1"/>
  <c r="BT126" i="9"/>
  <c r="BU63" i="9"/>
  <c r="CC50" i="9"/>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EJ282" i="5"/>
  <c r="EJ227" i="5"/>
  <c r="EL169" i="5"/>
  <c r="EJ169" i="5"/>
  <c r="EJ126" i="5"/>
  <c r="EJ71" i="5"/>
  <c r="EJ53" i="5"/>
  <c r="EJ35" i="5"/>
  <c r="EJ26" i="5"/>
  <c r="B69" i="5" l="1"/>
  <c r="EK282" i="5"/>
  <c r="B63" i="5" s="1"/>
  <c r="B4" i="5"/>
  <c r="B7" i="5"/>
  <c r="B10" i="5"/>
  <c r="B13" i="5"/>
  <c r="B16" i="5"/>
  <c r="B19" i="5"/>
  <c r="B29" i="5"/>
  <c r="EK169" i="5"/>
  <c r="AI26" i="4"/>
  <c r="AH26" i="4"/>
  <c r="AG26" i="4"/>
  <c r="EK227" i="5" l="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23" i="5" l="1"/>
  <c r="BO142" i="2"/>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<sst xmlns="http://schemas.openxmlformats.org/spreadsheetml/2006/main" count="5068" uniqueCount="536">
  <si>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</si>
  <si>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</si>
  <si>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</si>
  <si>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</si>
  <si>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</si>
  <si>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</si>
  <si>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</si>
  <si>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</si>
  <si>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</si>
  <si>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</si>
  <si>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</si>
  <si>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</si>
  <si>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</si>
  <si>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</si>
  <si>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</si>
  <si>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</si>
  <si>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</si>
  <si>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</si>
  <si>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</si>
  <si>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</si>
  <si>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</si>
  <si>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</si>
  <si>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</si>
  <si>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</si>
  <si>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</si>
  <si>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</si>
  <si>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</si>
  <si>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</si>
  <si>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</si>
  <si>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</si>
  <si>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</si>
  <si>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</si>
  <si>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</si>
  <si>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</si>
  <si>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</si>
  <si>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</si>
  <si>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</si>
  <si>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</si>
  <si>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</si>
  <si>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</si>
  <si>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</si>
  <si>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</si>
  <si>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</si>
  <si>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</si>
  <si>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</si>
  <si>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</si>
  <si>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</si>
  <si>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</si>
  <si>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</si>
  <si>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</si>
  <si>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</si>
  <si>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</si>
  <si>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</si>
  <si>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</si>
  <si>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</si>
  <si>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</si>
  <si>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</si>
  <si>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</si>
  <si>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</si>
  <si>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</si>
  <si>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</si>
  <si>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</si>
  <si>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</si>
  <si>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</si>
  <si>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</si>
  <si>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</si>
  <si>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</si>
  <si>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</si>
  <si>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</si>
  <si>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</si>
  <si>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</si>
  <si>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</si>
  <si>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</si>
  <si>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</si>
  <si>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</si>
  <si>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</si>
  <si>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</si>
  <si>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</si>
  <si>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</si>
  <si>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</si>
  <si>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</si>
  <si>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</si>
  <si>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</si>
  <si>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</si>
  <si>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</si>
  <si>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</si>
  <si>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</si>
  <si>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</si>
  <si>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</si>
  <si>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</si>
  <si>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</si>
  <si>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</si>
  <si>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</si>
  <si>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</si>
  <si>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</si>
  <si>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</si>
  <si>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</si>
  <si>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</si>
  <si>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</si>
  <si>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</si>
  <si>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</si>
  <si>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</si>
  <si>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</si>
  <si>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</si>
  <si>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</si>
  <si>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</si>
  <si>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</si>
  <si>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</si>
  <si>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</si>
  <si>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</si>
  <si>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</si>
  <si>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</si>
  <si>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</si>
  <si>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</si>
  <si>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</si>
  <si>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</si>
  <si>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</si>
  <si>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</si>
  <si>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</si>
  <si>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</si>
  <si>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</si>
  <si>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</si>
  <si>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</si>
  <si>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</si>
  <si>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</si>
  <si>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</si>
  <si>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</si>
  <si>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</si>
  <si>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</si>
  <si>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</si>
  <si>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</si>
  <si>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</si>
  <si>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</si>
  <si>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</si>
  <si>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</si>
  <si>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</si>
  <si>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</si>
  <si>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</si>
  <si>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</si>
  <si>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</si>
  <si>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</si>
  <si>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</si>
  <si>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</si>
  <si>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</si>
  <si>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</si>
  <si>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</si>
  <si>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</si>
  <si>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</si>
  <si>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</si>
  <si>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</si>
  <si>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</si>
  <si>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</si>
  <si>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</si>
  <si>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</si>
  <si>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</si>
  <si>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</si>
  <si>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</si>
  <si>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</si>
  <si>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</si>
  <si>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</si>
  <si>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</si>
  <si>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</si>
  <si>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</si>
  <si>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</si>
  <si>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</si>
  <si>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</si>
  <si>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</si>
  <si>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</si>
  <si>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</si>
  <si>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</si>
  <si>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</si>
  <si>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</si>
  <si>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</si>
  <si>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</si>
  <si>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</si>
  <si>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</si>
  <si>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</si>
  <si>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</si>
  <si>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</si>
  <si>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</si>
  <si>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</si>
  <si>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</si>
  <si>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</si>
  <si>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</si>
  <si>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</si>
  <si>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</si>
  <si>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</si>
  <si>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</si>
  <si>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</si>
  <si>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</si>
  <si>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</si>
  <si>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</si>
  <si>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</si>
  <si>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</si>
  <si>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</si>
  <si>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</si>
  <si>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</si>
  <si>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</si>
  <si>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</si>
  <si>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</si>
  <si>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</si>
  <si>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</si>
  <si>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</si>
  <si>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</si>
  <si>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</si>
  <si>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</si>
  <si>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</si>
  <si>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</si>
  <si>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</si>
  <si>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</si>
  <si>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</si>
  <si>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</si>
  <si>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</si>
  <si>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</si>
  <si>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</si>
  <si>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</si>
  <si>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</si>
  <si>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</si>
  <si>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</si>
  <si>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</si>
  <si>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</si>
  <si>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</si>
  <si>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</si>
  <si>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</si>
  <si>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</si>
  <si>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</si>
  <si>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</si>
  <si>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</si>
  <si>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</si>
  <si>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</si>
  <si>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</si>
  <si>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</si>
  <si>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</si>
  <si>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</si>
  <si>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</si>
  <si>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</si>
  <si>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</si>
  <si>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</si>
  <si>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</si>
  <si>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</si>
  <si>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</si>
  <si>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</si>
  <si>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</si>
  <si>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</si>
  <si>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</si>
  <si>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</si>
  <si>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</si>
  <si>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</si>
  <si>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</si>
  <si>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</si>
  <si>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</si>
  <si>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</si>
  <si>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</si>
  <si>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</si>
  <si>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</si>
  <si>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</si>
  <si>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</si>
  <si>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</si>
  <si>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</si>
  <si>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</si>
  <si>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</si>
  <si>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</si>
  <si>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</si>
  <si>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</si>
  <si>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</si>
  <si>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</si>
  <si>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</si>
  <si>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</si>
  <si>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</si>
  <si>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</si>
  <si>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</si>
  <si>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</si>
  <si>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</si>
  <si>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</si>
  <si>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</si>
  <si>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</si>
  <si>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</si>
  <si>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</si>
  <si>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</si>
  <si>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</si>
  <si>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</si>
  <si>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</si>
  <si>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</si>
  <si>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</si>
  <si>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</si>
  <si>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</si>
  <si>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</si>
  <si>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</si>
  <si>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</si>
  <si>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</si>
  <si>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</si>
  <si>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</si>
  <si>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</si>
  <si>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</si>
  <si>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</si>
  <si>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</si>
  <si>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</si>
  <si>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</si>
  <si>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</si>
  <si>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</si>
  <si>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</si>
  <si>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</si>
  <si>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</si>
  <si>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</si>
  <si>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</si>
  <si>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</si>
  <si>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</si>
  <si>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</si>
  <si>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</si>
  <si>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</si>
  <si>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</si>
  <si>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</si>
  <si>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</si>
  <si>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</si>
  <si>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</si>
  <si>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</si>
  <si>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</si>
  <si>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</si>
  <si>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</si>
  <si>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</si>
  <si>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</si>
  <si>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</si>
  <si>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</si>
  <si>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</si>
  <si>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</si>
  <si>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</si>
  <si>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</si>
  <si>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</si>
  <si>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</si>
  <si>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</si>
  <si>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</si>
  <si>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</si>
  <si>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</si>
  <si>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</si>
  <si>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</si>
  <si>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</si>
  <si>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</si>
  <si>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</si>
  <si>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</si>
  <si>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</si>
  <si>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</si>
  <si>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</si>
  <si>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</si>
  <si>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</si>
  <si>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</si>
  <si>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</si>
  <si>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</si>
  <si>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</si>
  <si>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</si>
  <si>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</si>
  <si>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</si>
  <si>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</si>
  <si>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</si>
  <si>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</si>
  <si>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</si>
  <si>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</si>
  <si>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</si>
  <si>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</si>
  <si>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</si>
  <si>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</si>
  <si>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</si>
  <si>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</si>
  <si>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</si>
  <si>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</si>
  <si>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</si>
  <si>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</si>
  <si>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</si>
  <si>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</si>
  <si>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</si>
  <si>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</si>
  <si>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</si>
  <si>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</si>
  <si>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</si>
  <si>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</si>
  <si>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</si>
  <si>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</si>
  <si>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</si>
  <si>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</si>
  <si>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</si>
  <si>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</si>
  <si>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</si>
  <si>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</si>
  <si>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</si>
  <si>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</si>
  <si>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</si>
  <si>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</si>
  <si>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</si>
  <si>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</si>
  <si>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</si>
  <si>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</si>
  <si>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</si>
  <si>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</si>
  <si>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</si>
  <si>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</si>
  <si>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</si>
  <si>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</si>
  <si>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</si>
  <si>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</si>
  <si>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</si>
  <si>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</si>
  <si>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</si>
  <si>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</si>
  <si>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</si>
  <si>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</si>
  <si>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</si>
  <si>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</si>
  <si>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</si>
  <si>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</si>
  <si>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</si>
  <si>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</si>
  <si>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</si>
  <si>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</si>
  <si>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</si>
  <si>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</si>
  <si>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</si>
  <si>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</si>
  <si>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</si>
  <si>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</si>
  <si>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</si>
  <si>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</si>
  <si>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</si>
  <si>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</si>
  <si>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</si>
  <si>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</si>
  <si>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</si>
  <si>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</si>
  <si>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</si>
  <si>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</si>
  <si>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</si>
  <si>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</si>
  <si>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</si>
  <si>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</si>
  <si>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</si>
  <si>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</si>
  <si>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</si>
  <si>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</si>
  <si>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</si>
  <si>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</si>
  <si>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</si>
  <si>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</si>
  <si>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</si>
  <si>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</si>
  <si>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</si>
  <si>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</si>
  <si>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</si>
  <si>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</si>
  <si>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</si>
  <si>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</si>
  <si>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</si>
  <si>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</si>
  <si>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</si>
  <si>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</si>
  <si>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</si>
  <si>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</si>
  <si>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</si>
  <si>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</si>
  <si>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</si>
  <si>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</si>
  <si>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</si>
  <si>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</si>
  <si>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</si>
  <si>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</si>
  <si>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</si>
  <si>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</si>
  <si>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</si>
  <si>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</si>
  <si>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</si>
  <si>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</si>
  <si>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</si>
  <si>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</si>
  <si>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</si>
  <si>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</si>
  <si>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</si>
  <si>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</si>
  <si>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</si>
  <si>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</si>
  <si>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</si>
  <si>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</si>
  <si>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</si>
  <si>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</si>
  <si>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</si>
  <si>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</si>
  <si>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</si>
  <si>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</si>
  <si>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</si>
  <si>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</si>
  <si>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</si>
  <si>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</si>
  <si>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</si>
  <si>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</si>
  <si>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</si>
  <si>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</si>
  <si>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</si>
  <si>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</si>
  <si>
    <t>Philipstown</t>
  </si>
  <si>
    <t>Ballykilleen</t>
  </si>
  <si>
    <t>Navan</t>
  </si>
  <si>
    <t>Friarspark</t>
  </si>
  <si>
    <t>Corlacky Hill</t>
  </si>
  <si>
    <t>Newbridge</t>
  </si>
  <si>
    <t>Dunmurry Springs</t>
  </si>
  <si>
    <t>Richmond</t>
  </si>
  <si>
    <t>Lisnageeragh</t>
  </si>
  <si>
    <t>Courtown</t>
  </si>
  <si>
    <t>Dungarvan</t>
  </si>
  <si>
    <t>Cooltubbrid West</t>
  </si>
  <si>
    <t>Kilkenny</t>
  </si>
  <si>
    <t>Castlekelly</t>
  </si>
  <si>
    <t>Monread</t>
  </si>
  <si>
    <t>Kerdiffstown</t>
  </si>
  <si>
    <t>Mullingar</t>
  </si>
  <si>
    <t>Liss</t>
  </si>
  <si>
    <t>Crossmore</t>
  </si>
  <si>
    <t>Gortaheera</t>
  </si>
  <si>
    <t>Finnis</t>
  </si>
  <si>
    <t>Rattin</t>
  </si>
  <si>
    <t>Clonfad</t>
  </si>
  <si>
    <t>Controllable Solar By Region</t>
  </si>
  <si>
    <t>Controllable Solar Totals:</t>
  </si>
  <si>
    <t>All Solar (Controllable + Non-Controllable) Totals:</t>
  </si>
  <si>
    <t xml:space="preserve">* This includes non-controllable solar which is included or modelled in EirGrid and SONI's EMS systems only. </t>
  </si>
  <si>
    <t xml:space="preserve">Regional solar data in Ireland available from Jan-2026 only. </t>
  </si>
  <si>
    <r>
      <t xml:space="preserve">Wind and Solar Dispatch Down Percentages and Breakdown per Region </t>
    </r>
    <r>
      <rPr>
        <b/>
        <sz val="18"/>
        <color rgb="FFFF0000"/>
        <rFont val="Calibri"/>
        <family val="2"/>
        <scheme val="minor"/>
      </rPr>
      <t>(Controllable Wind/Solar Farms only)</t>
    </r>
  </si>
  <si>
    <t xml:space="preserve">Please note that all renewable DD data may not be available for a few months after the reporting month. </t>
  </si>
  <si>
    <t>Glengormley</t>
  </si>
  <si>
    <t>Ballyutoag</t>
  </si>
  <si>
    <t>The Dell</t>
  </si>
  <si>
    <t>Drombeg</t>
  </si>
  <si>
    <t>Ballylongford</t>
  </si>
  <si>
    <t>Derryiron</t>
  </si>
  <si>
    <t>Clonin North</t>
  </si>
  <si>
    <t>Rathlockstown</t>
  </si>
  <si>
    <t>Gortaleva</t>
  </si>
  <si>
    <t>Ballymoneen</t>
  </si>
  <si>
    <t>Monroe East</t>
  </si>
  <si>
    <t xml:space="preserve">*This includes wind, solar, hydro, biomass and all other small scale renewables.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</si>
</sst>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101">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
      <b/>
      <sz val="11"/>
      <color rgb="FFC00000"/>
      <name val="Calibri"/>
      <family val="2"/>
      <scheme val="minor"/>
    </font>
    <font>
      <b/>
      <sz val="18"/>
      <color rgb="FF0070C0"/>
      <name val="Calibri"/>
      <family val="2"/>
      <scheme val="minor"/>
    </font>
    <font>
      <b/>
      <sz val="18"/>
      <color rgb="FFFF0000"/>
      <name val="Calibri"/>
      <family val="2"/>
      <scheme val="minor"/>
    </font>
    <font>
      <b/>
      <i/>
      <sz val="11"/>
      <color rgb="FF7030A0"/>
      <name val="Calibri"/>
      <family val="2"/>
      <scheme val="minor"/>
    </font>
    <font>
      <b/>
      <sz val="13"/>
      <color rgb="FF7030A0"/>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39997558519241921"/>
        <bgColor indexed="64"/>
      </patternFill>
    </fill>
  </fills>
  <borders count="2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rgb="FFFF0000"/>
      </left>
      <right style="thin">
        <color indexed="64"/>
      </right>
      <top style="thick">
        <color rgb="FFFF0000"/>
      </top>
      <bottom style="thick">
        <color rgb="FFFF0000"/>
      </bottom>
      <diagonal/>
    </border>
    <border>
      <left style="thin">
        <color indexed="64"/>
      </left>
      <right/>
      <top style="thick">
        <color rgb="FFFF0000"/>
      </top>
      <bottom style="thick">
        <color rgb="FFFF0000"/>
      </bottom>
      <diagonal/>
    </border>
  </borders>
  <cellStyleXfs count="3558">
    <xf numFmtId="0" fontId="0" fillId="0" borderId="0"/>
    <xf numFmtId="43" fontId="15" fillId="0" borderId="0" applyFont="0" applyFill="0" applyBorder="0" applyAlignment="0" applyProtection="0"/>
    <xf numFmtId="9" fontId="15" fillId="0" borderId="0" applyFont="0" applyFill="0" applyBorder="0" applyAlignment="0" applyProtection="0"/>
    <xf numFmtId="0" fontId="17" fillId="0" borderId="0"/>
    <xf numFmtId="165" fontId="17" fillId="0" borderId="0" applyFont="0" applyFill="0" applyBorder="0" applyAlignment="0" applyProtection="0"/>
    <xf numFmtId="9" fontId="17" fillId="0" borderId="0" applyFont="0" applyFill="0" applyBorder="0" applyAlignment="0" applyProtection="0"/>
    <xf numFmtId="0" fontId="32" fillId="0" borderId="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4" fillId="16" borderId="0" applyNumberFormat="0" applyBorder="0" applyAlignment="0" applyProtection="0"/>
    <xf numFmtId="0" fontId="35" fillId="16" borderId="0" applyNumberFormat="0" applyBorder="0" applyAlignment="0" applyProtection="0"/>
    <xf numFmtId="0" fontId="34" fillId="20" borderId="0" applyNumberFormat="0" applyBorder="0" applyAlignment="0" applyProtection="0"/>
    <xf numFmtId="0" fontId="35" fillId="20" borderId="0" applyNumberFormat="0" applyBorder="0" applyAlignment="0" applyProtection="0"/>
    <xf numFmtId="0" fontId="34" fillId="24" borderId="0" applyNumberFormat="0" applyBorder="0" applyAlignment="0" applyProtection="0"/>
    <xf numFmtId="0" fontId="35" fillId="24" borderId="0" applyNumberFormat="0" applyBorder="0" applyAlignment="0" applyProtection="0"/>
    <xf numFmtId="0" fontId="34" fillId="28" borderId="0" applyNumberFormat="0" applyBorder="0" applyAlignment="0" applyProtection="0"/>
    <xf numFmtId="0" fontId="35" fillId="28" borderId="0" applyNumberFormat="0" applyBorder="0" applyAlignment="0" applyProtection="0"/>
    <xf numFmtId="0" fontId="34" fillId="32" borderId="0" applyNumberFormat="0" applyBorder="0" applyAlignment="0" applyProtection="0"/>
    <xf numFmtId="0" fontId="35" fillId="32" borderId="0" applyNumberFormat="0" applyBorder="0" applyAlignment="0" applyProtection="0"/>
    <xf numFmtId="0" fontId="34" fillId="9" borderId="0" applyNumberFormat="0" applyBorder="0" applyAlignment="0" applyProtection="0"/>
    <xf numFmtId="0" fontId="35" fillId="9" borderId="0" applyNumberFormat="0" applyBorder="0" applyAlignment="0" applyProtection="0"/>
    <xf numFmtId="0" fontId="34" fillId="13" borderId="0" applyNumberFormat="0" applyBorder="0" applyAlignment="0" applyProtection="0"/>
    <xf numFmtId="0" fontId="35" fillId="13" borderId="0" applyNumberFormat="0" applyBorder="0" applyAlignment="0" applyProtection="0"/>
    <xf numFmtId="0" fontId="34" fillId="17" borderId="0" applyNumberFormat="0" applyBorder="0" applyAlignment="0" applyProtection="0"/>
    <xf numFmtId="0" fontId="35" fillId="17" borderId="0" applyNumberFormat="0" applyBorder="0" applyAlignment="0" applyProtection="0"/>
    <xf numFmtId="0" fontId="34" fillId="21" borderId="0" applyNumberFormat="0" applyBorder="0" applyAlignment="0" applyProtection="0"/>
    <xf numFmtId="0" fontId="35" fillId="21" borderId="0" applyNumberFormat="0" applyBorder="0" applyAlignment="0" applyProtection="0"/>
    <xf numFmtId="0" fontId="34" fillId="25" borderId="0" applyNumberFormat="0" applyBorder="0" applyAlignment="0" applyProtection="0"/>
    <xf numFmtId="0" fontId="35" fillId="25" borderId="0" applyNumberFormat="0" applyBorder="0" applyAlignment="0" applyProtection="0"/>
    <xf numFmtId="0" fontId="34" fillId="29" borderId="0" applyNumberFormat="0" applyBorder="0" applyAlignment="0" applyProtection="0"/>
    <xf numFmtId="0" fontId="35" fillId="29" borderId="0" applyNumberFormat="0" applyBorder="0" applyAlignment="0" applyProtection="0"/>
    <xf numFmtId="0" fontId="36" fillId="3" borderId="0" applyNumberFormat="0" applyBorder="0" applyAlignment="0" applyProtection="0"/>
    <xf numFmtId="0" fontId="37" fillId="3" borderId="0" applyNumberFormat="0" applyBorder="0" applyAlignment="0" applyProtection="0"/>
    <xf numFmtId="0" fontId="38" fillId="6" borderId="4" applyNumberFormat="0" applyAlignment="0" applyProtection="0"/>
    <xf numFmtId="0" fontId="39" fillId="6" borderId="4" applyNumberFormat="0" applyAlignment="0" applyProtection="0"/>
    <xf numFmtId="0" fontId="40" fillId="7" borderId="7" applyNumberFormat="0" applyAlignment="0" applyProtection="0"/>
    <xf numFmtId="0" fontId="41" fillId="7" borderId="7"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2" borderId="0" applyNumberFormat="0" applyBorder="0" applyAlignment="0" applyProtection="0"/>
    <xf numFmtId="0" fontId="46" fillId="0" borderId="1" applyNumberFormat="0" applyFill="0" applyAlignment="0" applyProtection="0"/>
    <xf numFmtId="0" fontId="47" fillId="0" borderId="1" applyNumberFormat="0" applyFill="0" applyAlignment="0" applyProtection="0"/>
    <xf numFmtId="0" fontId="48" fillId="0" borderId="2" applyNumberFormat="0" applyFill="0" applyAlignment="0" applyProtection="0"/>
    <xf numFmtId="0" fontId="49" fillId="0" borderId="2" applyNumberFormat="0" applyFill="0" applyAlignment="0" applyProtection="0"/>
    <xf numFmtId="0" fontId="50" fillId="0" borderId="3" applyNumberFormat="0" applyFill="0" applyAlignment="0" applyProtection="0"/>
    <xf numFmtId="0" fontId="51" fillId="0" borderId="3"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5" borderId="4" applyNumberFormat="0" applyAlignment="0" applyProtection="0"/>
    <xf numFmtId="0" fontId="53" fillId="5" borderId="4" applyNumberFormat="0" applyAlignment="0" applyProtection="0"/>
    <xf numFmtId="0" fontId="54" fillId="0" borderId="6" applyNumberFormat="0" applyFill="0" applyAlignment="0" applyProtection="0"/>
    <xf numFmtId="0" fontId="55" fillId="0" borderId="6" applyNumberFormat="0" applyFill="0" applyAlignment="0" applyProtection="0"/>
    <xf numFmtId="0" fontId="56" fillId="4" borderId="0" applyNumberFormat="0" applyBorder="0" applyAlignment="0" applyProtection="0"/>
    <xf numFmtId="0" fontId="5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2" fillId="0" borderId="0"/>
    <xf numFmtId="0" fontId="32" fillId="0" borderId="0"/>
    <xf numFmtId="0" fontId="33" fillId="0" borderId="0"/>
    <xf numFmtId="0" fontId="33" fillId="0" borderId="0"/>
    <xf numFmtId="0" fontId="17" fillId="0" borderId="0"/>
    <xf numFmtId="0" fontId="17" fillId="0" borderId="0"/>
    <xf numFmtId="0" fontId="32"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32" fillId="0" borderId="0"/>
    <xf numFmtId="0" fontId="32" fillId="0" borderId="0"/>
    <xf numFmtId="0" fontId="17" fillId="0" borderId="0"/>
    <xf numFmtId="0" fontId="32" fillId="0" borderId="0"/>
    <xf numFmtId="0" fontId="32" fillId="0" borderId="0"/>
    <xf numFmtId="0" fontId="17" fillId="0" borderId="0"/>
    <xf numFmtId="0" fontId="17" fillId="0" borderId="0"/>
    <xf numFmtId="0" fontId="32" fillId="0" borderId="0"/>
    <xf numFmtId="0" fontId="32"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58" fillId="6" borderId="5" applyNumberFormat="0" applyAlignment="0" applyProtection="0"/>
    <xf numFmtId="0" fontId="59" fillId="6" borderId="5"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60" fillId="0" borderId="9" applyNumberFormat="0" applyFill="0" applyAlignment="0" applyProtection="0"/>
    <xf numFmtId="0" fontId="16" fillId="0" borderId="9"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43" fontId="17" fillId="0" borderId="0" applyFont="0" applyFill="0" applyBorder="0" applyAlignment="0" applyProtection="0"/>
  </cellStyleXfs>
  <cellXfs count="481">
    <xf numFmtId="0" fontId="0" fillId="0" borderId="0" xfId="0"/>
    <xf numFmtId="0" fontId="17" fillId="0" borderId="0" xfId="3"/>
    <xf numFmtId="0" fontId="17" fillId="0" borderId="0" xfId="3" applyAlignment="1">
      <alignment horizontal="center" vertical="center"/>
    </xf>
    <xf numFmtId="0" fontId="20" fillId="37" borderId="36" xfId="3" applyFont="1" applyFill="1" applyBorder="1" applyAlignment="1">
      <alignment horizontal="center" vertical="center"/>
    </xf>
    <xf numFmtId="0" fontId="20" fillId="37" borderId="37" xfId="3" applyFont="1" applyFill="1" applyBorder="1" applyAlignment="1">
      <alignment horizontal="center" vertical="center"/>
    </xf>
    <xf numFmtId="0" fontId="20" fillId="37" borderId="38" xfId="3" applyFont="1" applyFill="1" applyBorder="1" applyAlignment="1">
      <alignment horizontal="center" vertical="center"/>
    </xf>
    <xf numFmtId="0" fontId="21" fillId="37" borderId="39" xfId="3" applyFont="1" applyFill="1" applyBorder="1" applyAlignment="1">
      <alignment horizontal="center" vertical="center"/>
    </xf>
    <xf numFmtId="0" fontId="17" fillId="0" borderId="40" xfId="3" applyBorder="1" applyAlignment="1">
      <alignment horizontal="center" vertical="center"/>
    </xf>
    <xf numFmtId="164" fontId="17" fillId="0" borderId="41" xfId="3" applyNumberFormat="1" applyBorder="1" applyAlignment="1">
      <alignment horizontal="center" vertical="center"/>
    </xf>
    <xf numFmtId="164" fontId="17" fillId="0" borderId="42" xfId="3" applyNumberFormat="1" applyBorder="1" applyAlignment="1">
      <alignment horizontal="center" vertical="center"/>
    </xf>
    <xf numFmtId="164" fontId="17" fillId="0" borderId="43" xfId="3" applyNumberFormat="1" applyBorder="1" applyAlignment="1">
      <alignment horizontal="center" vertical="center"/>
    </xf>
    <xf numFmtId="0" fontId="17" fillId="0" borderId="44" xfId="3" applyBorder="1" applyAlignment="1">
      <alignment horizontal="center" vertical="center"/>
    </xf>
    <xf numFmtId="164" fontId="17" fillId="0" borderId="45" xfId="3" applyNumberFormat="1" applyBorder="1" applyAlignment="1">
      <alignment horizontal="center" vertical="center"/>
    </xf>
    <xf numFmtId="164" fontId="17" fillId="0" borderId="46" xfId="3" applyNumberFormat="1" applyBorder="1" applyAlignment="1">
      <alignment horizontal="center" vertical="center"/>
    </xf>
    <xf numFmtId="164" fontId="17" fillId="0" borderId="47" xfId="3" applyNumberFormat="1" applyBorder="1" applyAlignment="1">
      <alignment horizontal="center" vertical="center"/>
    </xf>
    <xf numFmtId="0" fontId="22" fillId="0" borderId="44" xfId="3" applyFont="1" applyBorder="1" applyAlignment="1">
      <alignment horizontal="center" vertical="center"/>
    </xf>
    <xf numFmtId="164" fontId="22" fillId="0" borderId="45" xfId="3" applyNumberFormat="1" applyFont="1" applyBorder="1" applyAlignment="1">
      <alignment horizontal="center" vertical="center"/>
    </xf>
    <xf numFmtId="164" fontId="22" fillId="0" borderId="46" xfId="3" applyNumberFormat="1" applyFont="1" applyBorder="1" applyAlignment="1">
      <alignment horizontal="center" vertical="center"/>
    </xf>
    <xf numFmtId="164" fontId="22" fillId="0" borderId="47" xfId="3" applyNumberFormat="1" applyFont="1" applyBorder="1" applyAlignment="1">
      <alignment horizontal="center" vertical="center"/>
    </xf>
    <xf numFmtId="0" fontId="22" fillId="0" borderId="40" xfId="3" applyFont="1" applyBorder="1" applyAlignment="1">
      <alignment horizontal="center" vertical="center"/>
    </xf>
    <xf numFmtId="164" fontId="22" fillId="0" borderId="41" xfId="3" applyNumberFormat="1" applyFont="1" applyBorder="1" applyAlignment="1">
      <alignment horizontal="center" vertical="center"/>
    </xf>
    <xf numFmtId="164" fontId="22" fillId="0" borderId="42" xfId="3" applyNumberFormat="1" applyFont="1" applyBorder="1" applyAlignment="1">
      <alignment horizontal="center" vertical="center"/>
    </xf>
    <xf numFmtId="164" fontId="22" fillId="0" borderId="43" xfId="3" applyNumberFormat="1" applyFont="1" applyBorder="1" applyAlignment="1">
      <alignment horizontal="center" vertical="center"/>
    </xf>
    <xf numFmtId="0" fontId="23" fillId="37" borderId="36" xfId="3" applyFont="1" applyFill="1" applyBorder="1" applyAlignment="1">
      <alignment horizontal="center" vertical="center"/>
    </xf>
    <xf numFmtId="164" fontId="23" fillId="0" borderId="37" xfId="3" applyNumberFormat="1" applyFont="1" applyBorder="1" applyAlignment="1">
      <alignment horizontal="center" vertical="center"/>
    </xf>
    <xf numFmtId="164" fontId="23" fillId="0" borderId="38" xfId="3" applyNumberFormat="1" applyFont="1" applyBorder="1" applyAlignment="1">
      <alignment horizontal="center" vertical="center"/>
    </xf>
    <xf numFmtId="164" fontId="24" fillId="0" borderId="39" xfId="3" applyNumberFormat="1" applyFont="1" applyBorder="1" applyAlignment="1">
      <alignment horizontal="center" vertical="center"/>
    </xf>
    <xf numFmtId="0" fontId="25" fillId="37" borderId="48" xfId="3" applyFont="1" applyFill="1" applyBorder="1" applyAlignment="1">
      <alignment horizontal="center" vertical="center"/>
    </xf>
    <xf numFmtId="164" fontId="26" fillId="0" borderId="49" xfId="3" applyNumberFormat="1" applyFont="1" applyBorder="1" applyAlignment="1">
      <alignment horizontal="center" vertical="center"/>
    </xf>
    <xf numFmtId="164" fontId="26" fillId="0" borderId="50" xfId="3" applyNumberFormat="1" applyFont="1" applyBorder="1" applyAlignment="1">
      <alignment horizontal="center" vertical="center"/>
    </xf>
    <xf numFmtId="164" fontId="27" fillId="0" borderId="51" xfId="3" applyNumberFormat="1" applyFont="1" applyBorder="1" applyAlignment="1">
      <alignment horizontal="center" vertical="center"/>
    </xf>
    <xf numFmtId="0" fontId="25" fillId="37" borderId="52" xfId="3" applyFont="1" applyFill="1" applyBorder="1" applyAlignment="1">
      <alignment horizontal="center" vertical="center"/>
    </xf>
    <xf numFmtId="164" fontId="26" fillId="0" borderId="53" xfId="3" applyNumberFormat="1" applyFont="1" applyBorder="1" applyAlignment="1">
      <alignment horizontal="center" vertical="center"/>
    </xf>
    <xf numFmtId="164" fontId="26" fillId="0" borderId="54" xfId="3" applyNumberFormat="1" applyFont="1" applyBorder="1" applyAlignment="1">
      <alignment horizontal="center" vertical="center"/>
    </xf>
    <xf numFmtId="164" fontId="27" fillId="0" borderId="55" xfId="3" applyNumberFormat="1" applyFont="1" applyBorder="1" applyAlignment="1">
      <alignment horizontal="center" vertical="center"/>
    </xf>
    <xf numFmtId="0" fontId="28" fillId="0" borderId="44" xfId="3" applyFont="1" applyBorder="1" applyAlignment="1">
      <alignment horizontal="center" vertical="center" wrapText="1"/>
    </xf>
    <xf numFmtId="166" fontId="29" fillId="0" borderId="45" xfId="4" applyNumberFormat="1" applyFont="1" applyFill="1" applyBorder="1" applyAlignment="1">
      <alignment horizontal="center" vertical="center"/>
    </xf>
    <xf numFmtId="166" fontId="29" fillId="0" borderId="46" xfId="4" applyNumberFormat="1" applyFont="1" applyFill="1" applyBorder="1" applyAlignment="1">
      <alignment horizontal="center" vertical="center"/>
    </xf>
    <xf numFmtId="166" fontId="29" fillId="0" borderId="47" xfId="4" applyNumberFormat="1" applyFont="1" applyFill="1" applyBorder="1" applyAlignment="1">
      <alignment horizontal="center" vertical="center"/>
    </xf>
    <xf numFmtId="0" fontId="28" fillId="0" borderId="56" xfId="3" applyFont="1" applyBorder="1" applyAlignment="1">
      <alignment horizontal="center" vertical="center" wrapText="1"/>
    </xf>
    <xf numFmtId="166" fontId="29" fillId="0" borderId="57" xfId="4" applyNumberFormat="1" applyFont="1" applyFill="1" applyBorder="1" applyAlignment="1">
      <alignment horizontal="center" vertical="center"/>
    </xf>
    <xf numFmtId="166" fontId="29" fillId="0" borderId="58" xfId="4" applyNumberFormat="1" applyFont="1" applyFill="1" applyBorder="1" applyAlignment="1">
      <alignment horizontal="center" vertical="center"/>
    </xf>
    <xf numFmtId="166" fontId="29" fillId="0" borderId="59" xfId="4" applyNumberFormat="1" applyFont="1" applyFill="1" applyBorder="1" applyAlignment="1">
      <alignment horizontal="center" vertical="center"/>
    </xf>
    <xf numFmtId="0" fontId="28" fillId="0" borderId="60" xfId="3" applyFont="1" applyBorder="1" applyAlignment="1">
      <alignment horizontal="center" vertical="center" wrapText="1"/>
    </xf>
    <xf numFmtId="9" fontId="29" fillId="0" borderId="61" xfId="5" applyFont="1" applyFill="1" applyBorder="1" applyAlignment="1">
      <alignment horizontal="center" vertical="center"/>
    </xf>
    <xf numFmtId="9" fontId="29" fillId="0" borderId="62" xfId="5" applyFont="1" applyFill="1" applyBorder="1" applyAlignment="1">
      <alignment horizontal="center" vertical="center"/>
    </xf>
    <xf numFmtId="9" fontId="30" fillId="0" borderId="63" xfId="5" applyFont="1" applyFill="1" applyBorder="1" applyAlignment="1">
      <alignment horizontal="center" vertical="center"/>
    </xf>
    <xf numFmtId="0" fontId="28" fillId="0" borderId="64" xfId="3" applyFont="1" applyBorder="1" applyAlignment="1">
      <alignment horizontal="center" vertical="center" wrapText="1"/>
    </xf>
    <xf numFmtId="0" fontId="67" fillId="34" borderId="73" xfId="3" applyFont="1" applyFill="1" applyBorder="1" applyAlignment="1">
      <alignment vertical="center"/>
    </xf>
    <xf numFmtId="166" fontId="67" fillId="34" borderId="74" xfId="4" applyNumberFormat="1" applyFont="1" applyFill="1" applyBorder="1" applyAlignment="1">
      <alignment horizontal="center" vertical="center"/>
    </xf>
    <xf numFmtId="164" fontId="67" fillId="34" borderId="73" xfId="5" applyNumberFormat="1" applyFont="1" applyFill="1" applyBorder="1" applyAlignment="1">
      <alignment horizontal="center" vertical="center"/>
    </xf>
    <xf numFmtId="164" fontId="67" fillId="34" borderId="75" xfId="5" applyNumberFormat="1" applyFont="1" applyFill="1" applyBorder="1" applyAlignment="1">
      <alignment horizontal="center" vertical="center"/>
    </xf>
    <xf numFmtId="164" fontId="67" fillId="34" borderId="74" xfId="5" applyNumberFormat="1" applyFont="1" applyFill="1" applyBorder="1" applyAlignment="1">
      <alignment horizontal="center" vertical="center"/>
    </xf>
    <xf numFmtId="164" fontId="66" fillId="34" borderId="76" xfId="5" applyNumberFormat="1" applyFont="1" applyFill="1" applyBorder="1" applyAlignment="1">
      <alignment horizontal="center" vertical="center"/>
    </xf>
    <xf numFmtId="164" fontId="66" fillId="34" borderId="77" xfId="5" applyNumberFormat="1" applyFont="1" applyFill="1" applyBorder="1" applyAlignment="1">
      <alignment horizontal="center" vertical="center"/>
    </xf>
    <xf numFmtId="164" fontId="67" fillId="34" borderId="78" xfId="5" applyNumberFormat="1" applyFont="1" applyFill="1" applyBorder="1" applyAlignment="1">
      <alignment horizontal="center" vertical="center"/>
    </xf>
    <xf numFmtId="0" fontId="68" fillId="0" borderId="27" xfId="3" applyFont="1" applyBorder="1" applyAlignment="1">
      <alignment vertical="center"/>
    </xf>
    <xf numFmtId="0" fontId="69" fillId="0" borderId="28" xfId="3" applyFont="1" applyBorder="1" applyAlignment="1">
      <alignment horizontal="center" vertical="center"/>
    </xf>
    <xf numFmtId="164" fontId="68" fillId="0" borderId="27" xfId="5" applyNumberFormat="1" applyFont="1" applyFill="1" applyBorder="1" applyAlignment="1">
      <alignment horizontal="center" vertical="center"/>
    </xf>
    <xf numFmtId="164" fontId="68" fillId="0" borderId="10" xfId="5" applyNumberFormat="1" applyFont="1" applyFill="1" applyBorder="1" applyAlignment="1">
      <alignment horizontal="center" vertical="center"/>
    </xf>
    <xf numFmtId="164" fontId="68" fillId="0" borderId="28" xfId="5" applyNumberFormat="1" applyFont="1" applyFill="1" applyBorder="1" applyAlignment="1">
      <alignment horizontal="center" vertical="center"/>
    </xf>
    <xf numFmtId="164" fontId="68" fillId="0" borderId="79" xfId="5" applyNumberFormat="1" applyFont="1" applyFill="1" applyBorder="1" applyAlignment="1">
      <alignment horizontal="center" vertical="center"/>
    </xf>
    <xf numFmtId="164" fontId="68" fillId="0" borderId="80" xfId="5" applyNumberFormat="1" applyFont="1" applyFill="1" applyBorder="1" applyAlignment="1">
      <alignment horizontal="center" vertical="center"/>
    </xf>
    <xf numFmtId="164" fontId="68" fillId="0" borderId="17" xfId="5" applyNumberFormat="1" applyFont="1" applyFill="1" applyBorder="1" applyAlignment="1">
      <alignment horizontal="center" vertical="center"/>
    </xf>
    <xf numFmtId="0" fontId="67" fillId="34" borderId="27" xfId="3" applyFont="1" applyFill="1" applyBorder="1" applyAlignment="1">
      <alignment vertical="center"/>
    </xf>
    <xf numFmtId="166" fontId="67" fillId="34" borderId="28" xfId="4" applyNumberFormat="1" applyFont="1" applyFill="1" applyBorder="1" applyAlignment="1">
      <alignment horizontal="center" vertical="center"/>
    </xf>
    <xf numFmtId="164" fontId="67" fillId="34" borderId="27" xfId="5" applyNumberFormat="1" applyFont="1" applyFill="1" applyBorder="1" applyAlignment="1">
      <alignment horizontal="center" vertical="center"/>
    </xf>
    <xf numFmtId="164" fontId="67" fillId="34" borderId="10" xfId="5" applyNumberFormat="1" applyFont="1" applyFill="1" applyBorder="1" applyAlignment="1">
      <alignment horizontal="center" vertical="center"/>
    </xf>
    <xf numFmtId="164" fontId="67" fillId="34" borderId="28" xfId="5" applyNumberFormat="1" applyFont="1" applyFill="1" applyBorder="1" applyAlignment="1">
      <alignment horizontal="center" vertical="center"/>
    </xf>
    <xf numFmtId="164" fontId="66" fillId="34" borderId="79" xfId="5" applyNumberFormat="1" applyFont="1" applyFill="1" applyBorder="1" applyAlignment="1">
      <alignment horizontal="center" vertical="center"/>
    </xf>
    <xf numFmtId="164" fontId="66" fillId="34" borderId="80" xfId="5" applyNumberFormat="1" applyFont="1" applyFill="1" applyBorder="1" applyAlignment="1">
      <alignment horizontal="center" vertical="center"/>
    </xf>
    <xf numFmtId="164" fontId="67" fillId="34" borderId="17" xfId="5" applyNumberFormat="1" applyFont="1" applyFill="1" applyBorder="1" applyAlignment="1">
      <alignment horizontal="center" vertical="center"/>
    </xf>
    <xf numFmtId="0" fontId="68" fillId="0" borderId="29" xfId="3" applyFont="1" applyBorder="1" applyAlignment="1">
      <alignment vertical="center"/>
    </xf>
    <xf numFmtId="0" fontId="69" fillId="0" borderId="31" xfId="3" applyFont="1" applyBorder="1" applyAlignment="1">
      <alignment horizontal="center" vertical="center"/>
    </xf>
    <xf numFmtId="164" fontId="68" fillId="0" borderId="29" xfId="5" applyNumberFormat="1" applyFont="1" applyFill="1" applyBorder="1" applyAlignment="1">
      <alignment horizontal="center" vertical="center"/>
    </xf>
    <xf numFmtId="164" fontId="68" fillId="0" borderId="30" xfId="5" applyNumberFormat="1" applyFont="1" applyFill="1" applyBorder="1" applyAlignment="1">
      <alignment horizontal="center" vertical="center"/>
    </xf>
    <xf numFmtId="164" fontId="68" fillId="0" borderId="31" xfId="5" applyNumberFormat="1" applyFont="1" applyFill="1" applyBorder="1" applyAlignment="1">
      <alignment horizontal="center" vertical="center"/>
    </xf>
    <xf numFmtId="164" fontId="68" fillId="0" borderId="81" xfId="5" applyNumberFormat="1" applyFont="1" applyFill="1" applyBorder="1" applyAlignment="1">
      <alignment horizontal="center" vertical="center"/>
    </xf>
    <xf numFmtId="164" fontId="68" fillId="0" borderId="82" xfId="5" applyNumberFormat="1" applyFont="1" applyFill="1" applyBorder="1" applyAlignment="1">
      <alignment horizontal="center" vertical="center"/>
    </xf>
    <xf numFmtId="164" fontId="68" fillId="0" borderId="32" xfId="5" applyNumberFormat="1" applyFont="1" applyFill="1" applyBorder="1" applyAlignment="1">
      <alignment horizontal="center" vertical="center"/>
    </xf>
    <xf numFmtId="0" fontId="70" fillId="0" borderId="83" xfId="3" applyFont="1" applyBorder="1" applyAlignment="1">
      <alignment vertical="center"/>
    </xf>
    <xf numFmtId="0" fontId="17" fillId="0" borderId="69" xfId="3" applyBorder="1"/>
    <xf numFmtId="0" fontId="67" fillId="33" borderId="84" xfId="3" applyFont="1" applyFill="1" applyBorder="1" applyAlignment="1">
      <alignment vertical="center"/>
    </xf>
    <xf numFmtId="166" fontId="67" fillId="33" borderId="85" xfId="4" applyNumberFormat="1" applyFont="1" applyFill="1" applyBorder="1" applyAlignment="1">
      <alignment horizontal="center" vertical="center"/>
    </xf>
    <xf numFmtId="164" fontId="67" fillId="33" borderId="84" xfId="5" applyNumberFormat="1" applyFont="1" applyFill="1" applyBorder="1" applyAlignment="1">
      <alignment horizontal="center" vertical="center"/>
    </xf>
    <xf numFmtId="164" fontId="67" fillId="33" borderId="86" xfId="5" applyNumberFormat="1" applyFont="1" applyFill="1" applyBorder="1" applyAlignment="1">
      <alignment horizontal="center" vertical="center"/>
    </xf>
    <xf numFmtId="164" fontId="67" fillId="33" borderId="85" xfId="5" applyNumberFormat="1" applyFont="1" applyFill="1" applyBorder="1" applyAlignment="1">
      <alignment horizontal="center" vertical="center"/>
    </xf>
    <xf numFmtId="164" fontId="66" fillId="33" borderId="87" xfId="5" applyNumberFormat="1" applyFont="1" applyFill="1" applyBorder="1" applyAlignment="1">
      <alignment horizontal="center" vertical="center"/>
    </xf>
    <xf numFmtId="164" fontId="66" fillId="33" borderId="88" xfId="5" applyNumberFormat="1" applyFont="1" applyFill="1" applyBorder="1" applyAlignment="1">
      <alignment horizontal="center" vertical="center"/>
    </xf>
    <xf numFmtId="164" fontId="67" fillId="33" borderId="89" xfId="5" applyNumberFormat="1" applyFont="1" applyFill="1" applyBorder="1" applyAlignment="1">
      <alignment horizontal="center" vertical="center"/>
    </xf>
    <xf numFmtId="0" fontId="67" fillId="33" borderId="27" xfId="3" applyFont="1" applyFill="1" applyBorder="1" applyAlignment="1">
      <alignment vertical="center"/>
    </xf>
    <xf numFmtId="166" fontId="67" fillId="33" borderId="28" xfId="4" applyNumberFormat="1" applyFont="1" applyFill="1" applyBorder="1" applyAlignment="1">
      <alignment horizontal="center" vertical="center"/>
    </xf>
    <xf numFmtId="164" fontId="67" fillId="33" borderId="27" xfId="5" applyNumberFormat="1" applyFont="1" applyFill="1" applyBorder="1" applyAlignment="1">
      <alignment horizontal="center" vertical="center"/>
    </xf>
    <xf numFmtId="164" fontId="67" fillId="33" borderId="10" xfId="5" applyNumberFormat="1" applyFont="1" applyFill="1" applyBorder="1" applyAlignment="1">
      <alignment horizontal="center" vertical="center"/>
    </xf>
    <xf numFmtId="164" fontId="67" fillId="33" borderId="28" xfId="5" applyNumberFormat="1" applyFont="1" applyFill="1" applyBorder="1" applyAlignment="1">
      <alignment horizontal="center" vertical="center"/>
    </xf>
    <xf numFmtId="164" fontId="66" fillId="33" borderId="79" xfId="5" applyNumberFormat="1" applyFont="1" applyFill="1" applyBorder="1" applyAlignment="1">
      <alignment horizontal="center" vertical="center"/>
    </xf>
    <xf numFmtId="164" fontId="66" fillId="33" borderId="80" xfId="5" applyNumberFormat="1" applyFont="1" applyFill="1" applyBorder="1" applyAlignment="1">
      <alignment horizontal="center" vertical="center"/>
    </xf>
    <xf numFmtId="164" fontId="67" fillId="33" borderId="17" xfId="5" applyNumberFormat="1" applyFont="1" applyFill="1" applyBorder="1" applyAlignment="1">
      <alignment horizontal="center" vertical="center"/>
    </xf>
    <xf numFmtId="0" fontId="17" fillId="0" borderId="69" xfId="3" applyBorder="1" applyAlignment="1">
      <alignment horizontal="center" vertical="center"/>
    </xf>
    <xf numFmtId="0" fontId="27" fillId="0" borderId="69" xfId="3" applyFont="1" applyBorder="1" applyAlignment="1">
      <alignment horizontal="center" vertical="center"/>
    </xf>
    <xf numFmtId="0" fontId="17" fillId="0" borderId="0" xfId="3" applyAlignment="1">
      <alignment vertical="center"/>
    </xf>
    <xf numFmtId="0" fontId="71" fillId="0" borderId="90" xfId="3" applyFont="1" applyBorder="1" applyAlignment="1">
      <alignment horizontal="center" vertical="center"/>
    </xf>
    <xf numFmtId="0" fontId="63" fillId="0" borderId="0" xfId="3" applyFont="1" applyAlignment="1">
      <alignment vertical="center"/>
    </xf>
    <xf numFmtId="0" fontId="28" fillId="39" borderId="91" xfId="3" applyFont="1" applyFill="1" applyBorder="1" applyAlignment="1">
      <alignment horizontal="center" vertical="center"/>
    </xf>
    <xf numFmtId="0" fontId="28" fillId="39" borderId="92" xfId="3" applyFont="1" applyFill="1" applyBorder="1" applyAlignment="1">
      <alignment horizontal="center" vertical="center"/>
    </xf>
    <xf numFmtId="0" fontId="28" fillId="39" borderId="93" xfId="3" applyFont="1" applyFill="1" applyBorder="1" applyAlignment="1">
      <alignment horizontal="center" vertical="center"/>
    </xf>
    <xf numFmtId="0" fontId="72" fillId="40" borderId="94" xfId="3" applyFont="1" applyFill="1" applyBorder="1" applyAlignment="1">
      <alignment horizontal="center" vertical="center"/>
    </xf>
    <xf numFmtId="0" fontId="73" fillId="41" borderId="94" xfId="3" applyFont="1" applyFill="1" applyBorder="1" applyAlignment="1">
      <alignment horizontal="center" vertical="center"/>
    </xf>
    <xf numFmtId="0" fontId="72" fillId="42" borderId="96" xfId="3" applyFont="1" applyFill="1" applyBorder="1" applyAlignment="1">
      <alignment vertical="center"/>
    </xf>
    <xf numFmtId="164" fontId="28" fillId="43" borderId="97" xfId="5" applyNumberFormat="1" applyFont="1" applyFill="1" applyBorder="1" applyAlignment="1">
      <alignment horizontal="center" vertical="center"/>
    </xf>
    <xf numFmtId="164" fontId="28" fillId="43" borderId="98" xfId="5" applyNumberFormat="1" applyFont="1" applyFill="1" applyBorder="1" applyAlignment="1">
      <alignment horizontal="center" vertical="center"/>
    </xf>
    <xf numFmtId="164" fontId="28" fillId="43" borderId="99" xfId="5" applyNumberFormat="1" applyFont="1" applyFill="1" applyBorder="1" applyAlignment="1">
      <alignment horizontal="center" vertical="center"/>
    </xf>
    <xf numFmtId="164" fontId="28" fillId="42" borderId="100" xfId="5" applyNumberFormat="1" applyFont="1" applyFill="1" applyBorder="1" applyAlignment="1">
      <alignment horizontal="center" vertical="center"/>
    </xf>
    <xf numFmtId="164" fontId="28" fillId="44" borderId="100" xfId="5" applyNumberFormat="1" applyFont="1" applyFill="1" applyBorder="1" applyAlignment="1">
      <alignment horizontal="center" vertical="center"/>
    </xf>
    <xf numFmtId="0" fontId="76" fillId="0" borderId="102" xfId="3" applyFont="1" applyBorder="1" applyAlignment="1">
      <alignment vertical="center"/>
    </xf>
    <xf numFmtId="164" fontId="29" fillId="0" borderId="103" xfId="5" applyNumberFormat="1" applyFont="1" applyFill="1" applyBorder="1" applyAlignment="1">
      <alignment horizontal="center" vertical="center"/>
    </xf>
    <xf numFmtId="164" fontId="29" fillId="0" borderId="104" xfId="5" applyNumberFormat="1" applyFont="1" applyFill="1" applyBorder="1" applyAlignment="1">
      <alignment horizontal="center" vertical="center"/>
    </xf>
    <xf numFmtId="164" fontId="29" fillId="0" borderId="105" xfId="5" applyNumberFormat="1" applyFont="1" applyFill="1" applyBorder="1" applyAlignment="1">
      <alignment horizontal="center" vertical="center"/>
    </xf>
    <xf numFmtId="164" fontId="29" fillId="0" borderId="106" xfId="5" applyNumberFormat="1" applyFont="1" applyFill="1" applyBorder="1" applyAlignment="1">
      <alignment horizontal="center" vertical="center"/>
    </xf>
    <xf numFmtId="0" fontId="76" fillId="0" borderId="107" xfId="3" applyFont="1" applyBorder="1" applyAlignment="1">
      <alignment vertical="center"/>
    </xf>
    <xf numFmtId="164" fontId="29" fillId="0" borderId="108" xfId="5" applyNumberFormat="1" applyFont="1" applyFill="1" applyBorder="1" applyAlignment="1">
      <alignment horizontal="center" vertical="center"/>
    </xf>
    <xf numFmtId="164" fontId="29" fillId="0" borderId="109" xfId="5" applyNumberFormat="1" applyFont="1" applyFill="1" applyBorder="1" applyAlignment="1">
      <alignment horizontal="center" vertical="center"/>
    </xf>
    <xf numFmtId="164" fontId="29" fillId="0" borderId="110" xfId="5" applyNumberFormat="1" applyFont="1" applyFill="1" applyBorder="1" applyAlignment="1">
      <alignment horizontal="center" vertical="center"/>
    </xf>
    <xf numFmtId="164" fontId="29" fillId="0" borderId="111" xfId="5" applyNumberFormat="1" applyFont="1" applyFill="1" applyBorder="1" applyAlignment="1">
      <alignment horizontal="center" vertical="center"/>
    </xf>
    <xf numFmtId="0" fontId="17" fillId="0" borderId="112" xfId="3" applyBorder="1" applyAlignment="1">
      <alignment vertical="center"/>
    </xf>
    <xf numFmtId="0" fontId="71" fillId="0" borderId="114" xfId="3" applyFont="1" applyBorder="1" applyAlignment="1">
      <alignment horizontal="center" vertical="center"/>
    </xf>
    <xf numFmtId="164" fontId="17" fillId="0" borderId="115" xfId="3" applyNumberFormat="1" applyBorder="1" applyAlignment="1">
      <alignment horizontal="center" vertical="center"/>
    </xf>
    <xf numFmtId="164" fontId="17" fillId="0" borderId="116" xfId="3" applyNumberFormat="1" applyBorder="1" applyAlignment="1">
      <alignment horizontal="center" vertical="center"/>
    </xf>
    <xf numFmtId="164" fontId="17"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8" fillId="33" borderId="17" xfId="0" applyNumberFormat="1" applyFont="1" applyFill="1" applyBorder="1"/>
    <xf numFmtId="0" fontId="79" fillId="45" borderId="18" xfId="0" applyFont="1" applyFill="1" applyBorder="1"/>
    <xf numFmtId="0" fontId="0" fillId="0" borderId="131" xfId="0" applyBorder="1"/>
    <xf numFmtId="0" fontId="16" fillId="0" borderId="19" xfId="0" applyFont="1" applyBorder="1" applyAlignment="1">
      <alignment horizontal="center" textRotation="90" wrapText="1"/>
    </xf>
    <xf numFmtId="0" fontId="16" fillId="0" borderId="20" xfId="0" applyFont="1" applyBorder="1" applyAlignment="1">
      <alignment horizontal="center" textRotation="90" wrapText="1"/>
    </xf>
    <xf numFmtId="0" fontId="16" fillId="34" borderId="20" xfId="0" applyFont="1" applyFill="1" applyBorder="1" applyAlignment="1">
      <alignment horizontal="center" textRotation="90" wrapText="1"/>
    </xf>
    <xf numFmtId="0" fontId="16" fillId="45" borderId="20" xfId="0" applyFont="1" applyFill="1" applyBorder="1" applyAlignment="1">
      <alignment horizontal="center" textRotation="90" wrapText="1"/>
    </xf>
    <xf numFmtId="0" fontId="16" fillId="33" borderId="20" xfId="0" applyFont="1" applyFill="1" applyBorder="1" applyAlignment="1">
      <alignment horizontal="center" textRotation="90" wrapText="1"/>
    </xf>
    <xf numFmtId="0" fontId="16" fillId="46" borderId="20" xfId="0" applyFont="1" applyFill="1" applyBorder="1" applyAlignment="1">
      <alignment horizontal="center" textRotation="90" wrapText="1"/>
    </xf>
    <xf numFmtId="0" fontId="16"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8" fillId="0" borderId="12" xfId="1" applyNumberFormat="1" applyFont="1" applyFill="1" applyBorder="1"/>
    <xf numFmtId="167" fontId="78" fillId="0" borderId="10" xfId="1" applyNumberFormat="1" applyFont="1" applyFill="1" applyBorder="1"/>
    <xf numFmtId="167" fontId="78" fillId="34" borderId="10" xfId="1" applyNumberFormat="1" applyFont="1" applyFill="1" applyBorder="1"/>
    <xf numFmtId="167" fontId="78" fillId="45" borderId="10" xfId="1" applyNumberFormat="1" applyFont="1" applyFill="1" applyBorder="1"/>
    <xf numFmtId="167" fontId="78" fillId="33" borderId="10" xfId="1" applyNumberFormat="1" applyFont="1" applyFill="1" applyBorder="1"/>
    <xf numFmtId="167" fontId="78" fillId="46" borderId="10" xfId="1" applyNumberFormat="1" applyFont="1" applyFill="1" applyBorder="1"/>
    <xf numFmtId="167" fontId="78"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9" fillId="0" borderId="14" xfId="1" applyNumberFormat="1" applyFont="1" applyFill="1" applyBorder="1"/>
    <xf numFmtId="167" fontId="79" fillId="0" borderId="15" xfId="1" applyNumberFormat="1" applyFont="1" applyFill="1" applyBorder="1"/>
    <xf numFmtId="167" fontId="79" fillId="34" borderId="15" xfId="1" applyNumberFormat="1" applyFont="1" applyFill="1" applyBorder="1"/>
    <xf numFmtId="167" fontId="79" fillId="45" borderId="15" xfId="1" applyNumberFormat="1" applyFont="1" applyFill="1" applyBorder="1"/>
    <xf numFmtId="167" fontId="79" fillId="33" borderId="15" xfId="1" applyNumberFormat="1" applyFont="1" applyFill="1" applyBorder="1"/>
    <xf numFmtId="167" fontId="79" fillId="46" borderId="15" xfId="1" applyNumberFormat="1" applyFont="1" applyFill="1" applyBorder="1"/>
    <xf numFmtId="167" fontId="79"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8" fillId="34" borderId="10" xfId="2" applyNumberFormat="1" applyFont="1" applyFill="1" applyBorder="1"/>
    <xf numFmtId="164" fontId="78" fillId="45" borderId="10" xfId="2" applyNumberFormat="1" applyFont="1" applyFill="1" applyBorder="1"/>
    <xf numFmtId="164" fontId="78" fillId="33" borderId="10" xfId="2" applyNumberFormat="1" applyFont="1" applyFill="1" applyBorder="1"/>
    <xf numFmtId="164" fontId="78" fillId="46" borderId="10" xfId="2" applyNumberFormat="1" applyFont="1" applyFill="1" applyBorder="1"/>
    <xf numFmtId="164" fontId="78"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9" fillId="34" borderId="15" xfId="2" applyNumberFormat="1" applyFont="1" applyFill="1" applyBorder="1"/>
    <xf numFmtId="164" fontId="79" fillId="45" borderId="15" xfId="2" applyNumberFormat="1" applyFont="1" applyFill="1" applyBorder="1"/>
    <xf numFmtId="164" fontId="79" fillId="33" borderId="15" xfId="2" applyNumberFormat="1" applyFont="1" applyFill="1" applyBorder="1"/>
    <xf numFmtId="164" fontId="79" fillId="46" borderId="15" xfId="2" applyNumberFormat="1" applyFont="1" applyFill="1" applyBorder="1"/>
    <xf numFmtId="164" fontId="79" fillId="36" borderId="15" xfId="2" applyNumberFormat="1" applyFont="1" applyFill="1" applyBorder="1"/>
    <xf numFmtId="0" fontId="28" fillId="38" borderId="139" xfId="3" applyFont="1" applyFill="1" applyBorder="1" applyAlignment="1">
      <alignment horizontal="center" vertical="center"/>
    </xf>
    <xf numFmtId="0" fontId="28" fillId="38" borderId="140" xfId="3" applyFont="1" applyFill="1" applyBorder="1" applyAlignment="1">
      <alignment horizontal="center" vertical="center"/>
    </xf>
    <xf numFmtId="0" fontId="28" fillId="38" borderId="141" xfId="3" applyFont="1" applyFill="1" applyBorder="1" applyAlignment="1">
      <alignment horizontal="center" vertical="center"/>
    </xf>
    <xf numFmtId="0" fontId="66" fillId="38" borderId="72" xfId="3" applyFont="1" applyFill="1" applyBorder="1" applyAlignment="1">
      <alignment horizontal="center" vertical="center"/>
    </xf>
    <xf numFmtId="0" fontId="66" fillId="38" borderId="71" xfId="3" applyFont="1" applyFill="1" applyBorder="1" applyAlignment="1">
      <alignment horizontal="center" vertical="center"/>
    </xf>
    <xf numFmtId="0" fontId="28" fillId="38" borderId="142" xfId="3" applyFont="1" applyFill="1" applyBorder="1" applyAlignment="1">
      <alignment horizontal="center" vertical="center"/>
    </xf>
    <xf numFmtId="0" fontId="66" fillId="38" borderId="138" xfId="3" applyFont="1" applyFill="1" applyBorder="1" applyAlignment="1">
      <alignment horizontal="center" vertical="center"/>
    </xf>
    <xf numFmtId="164" fontId="66" fillId="34" borderId="143" xfId="5" applyNumberFormat="1" applyFont="1" applyFill="1" applyBorder="1" applyAlignment="1">
      <alignment horizontal="center" vertical="center"/>
    </xf>
    <xf numFmtId="164" fontId="68" fillId="0" borderId="144" xfId="5" applyNumberFormat="1" applyFont="1" applyFill="1" applyBorder="1" applyAlignment="1">
      <alignment horizontal="center" vertical="center"/>
    </xf>
    <xf numFmtId="164" fontId="66" fillId="34" borderId="144" xfId="5" applyNumberFormat="1" applyFont="1" applyFill="1" applyBorder="1" applyAlignment="1">
      <alignment horizontal="center" vertical="center"/>
    </xf>
    <xf numFmtId="164" fontId="68" fillId="0" borderId="145" xfId="5" applyNumberFormat="1" applyFont="1" applyFill="1" applyBorder="1" applyAlignment="1">
      <alignment horizontal="center" vertical="center"/>
    </xf>
    <xf numFmtId="164" fontId="66" fillId="33" borderId="146" xfId="5" applyNumberFormat="1" applyFont="1" applyFill="1" applyBorder="1" applyAlignment="1">
      <alignment horizontal="center" vertical="center"/>
    </xf>
    <xf numFmtId="164" fontId="66"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8" fillId="34" borderId="147" xfId="0" applyFont="1" applyFill="1" applyBorder="1" applyAlignment="1">
      <alignment horizontal="center" vertical="center" wrapText="1"/>
    </xf>
    <xf numFmtId="0" fontId="78" fillId="34" borderId="148" xfId="0" applyFont="1" applyFill="1" applyBorder="1" applyAlignment="1">
      <alignment horizontal="center" vertical="center" wrapText="1"/>
    </xf>
    <xf numFmtId="0" fontId="78" fillId="34" borderId="149" xfId="0" applyFont="1" applyFill="1" applyBorder="1" applyAlignment="1">
      <alignment horizontal="center" vertical="center" wrapText="1"/>
    </xf>
    <xf numFmtId="164" fontId="29" fillId="0" borderId="103" xfId="2" applyNumberFormat="1" applyFont="1" applyFill="1" applyBorder="1" applyAlignment="1">
      <alignment horizontal="center" vertical="center"/>
    </xf>
    <xf numFmtId="164" fontId="29" fillId="0" borderId="104" xfId="2" applyNumberFormat="1" applyFont="1" applyFill="1" applyBorder="1" applyAlignment="1">
      <alignment horizontal="center" vertical="center"/>
    </xf>
    <xf numFmtId="164" fontId="29" fillId="0" borderId="105" xfId="2" applyNumberFormat="1" applyFont="1" applyFill="1" applyBorder="1" applyAlignment="1">
      <alignment horizontal="center" vertical="center"/>
    </xf>
    <xf numFmtId="164" fontId="29" fillId="0" borderId="106" xfId="2" applyNumberFormat="1" applyFont="1" applyFill="1" applyBorder="1" applyAlignment="1">
      <alignment horizontal="center" vertical="center"/>
    </xf>
    <xf numFmtId="164" fontId="29" fillId="0" borderId="108" xfId="2" applyNumberFormat="1" applyFont="1" applyFill="1" applyBorder="1" applyAlignment="1">
      <alignment horizontal="center" vertical="center"/>
    </xf>
    <xf numFmtId="164" fontId="29" fillId="0" borderId="109" xfId="2" applyNumberFormat="1" applyFont="1" applyFill="1" applyBorder="1" applyAlignment="1">
      <alignment horizontal="center" vertical="center"/>
    </xf>
    <xf numFmtId="164" fontId="29" fillId="0" borderId="110" xfId="2" applyNumberFormat="1" applyFont="1" applyFill="1" applyBorder="1" applyAlignment="1">
      <alignment horizontal="center" vertical="center"/>
    </xf>
    <xf numFmtId="164" fontId="29" fillId="0" borderId="111" xfId="2" applyNumberFormat="1" applyFont="1" applyFill="1" applyBorder="1" applyAlignment="1">
      <alignment horizontal="center" vertical="center"/>
    </xf>
    <xf numFmtId="0" fontId="16"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8" fillId="35" borderId="13" xfId="2" applyNumberFormat="1" applyFont="1" applyFill="1" applyBorder="1"/>
    <xf numFmtId="164" fontId="0" fillId="35" borderId="119" xfId="2" applyNumberFormat="1" applyFont="1" applyFill="1" applyBorder="1"/>
    <xf numFmtId="164" fontId="79" fillId="35" borderId="16" xfId="2" applyNumberFormat="1" applyFont="1" applyFill="1" applyBorder="1"/>
    <xf numFmtId="0" fontId="83" fillId="0" borderId="0" xfId="0" applyFont="1"/>
    <xf numFmtId="0" fontId="16"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8" fillId="0" borderId="11" xfId="2" applyNumberFormat="1" applyFont="1" applyFill="1" applyBorder="1"/>
    <xf numFmtId="164" fontId="0" fillId="0" borderId="158" xfId="2" applyNumberFormat="1" applyFont="1" applyFill="1" applyBorder="1"/>
    <xf numFmtId="164" fontId="79" fillId="0" borderId="26" xfId="2" applyNumberFormat="1" applyFont="1" applyFill="1" applyBorder="1"/>
    <xf numFmtId="0" fontId="16"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8" fillId="35" borderId="28" xfId="1" applyNumberFormat="1" applyFont="1" applyFill="1" applyBorder="1"/>
    <xf numFmtId="167" fontId="0" fillId="35" borderId="164" xfId="1" applyNumberFormat="1" applyFont="1" applyFill="1" applyBorder="1"/>
    <xf numFmtId="167" fontId="79" fillId="35" borderId="165" xfId="1" applyNumberFormat="1" applyFont="1" applyFill="1" applyBorder="1"/>
    <xf numFmtId="0" fontId="28" fillId="38" borderId="72" xfId="3" applyFont="1" applyFill="1" applyBorder="1" applyAlignment="1">
      <alignment horizontal="center" vertical="center"/>
    </xf>
    <xf numFmtId="164" fontId="67" fillId="34" borderId="76" xfId="5" applyNumberFormat="1" applyFont="1" applyFill="1" applyBorder="1" applyAlignment="1">
      <alignment horizontal="center" vertical="center"/>
    </xf>
    <xf numFmtId="164" fontId="67" fillId="34" borderId="79" xfId="5" applyNumberFormat="1" applyFont="1" applyFill="1" applyBorder="1" applyAlignment="1">
      <alignment horizontal="center" vertical="center"/>
    </xf>
    <xf numFmtId="164" fontId="67" fillId="33" borderId="87" xfId="5" applyNumberFormat="1" applyFont="1" applyFill="1" applyBorder="1" applyAlignment="1">
      <alignment horizontal="center" vertical="center"/>
    </xf>
    <xf numFmtId="164" fontId="67" fillId="33" borderId="79" xfId="5" applyNumberFormat="1" applyFont="1" applyFill="1" applyBorder="1" applyAlignment="1">
      <alignment horizontal="center" vertical="center"/>
    </xf>
    <xf numFmtId="0" fontId="85" fillId="48" borderId="168" xfId="3" applyFont="1" applyFill="1" applyBorder="1" applyAlignment="1">
      <alignment horizontal="center" vertical="center"/>
    </xf>
    <xf numFmtId="164" fontId="85" fillId="34" borderId="169" xfId="5" applyNumberFormat="1" applyFont="1" applyFill="1" applyBorder="1" applyAlignment="1">
      <alignment horizontal="center" vertical="center"/>
    </xf>
    <xf numFmtId="164" fontId="86" fillId="0" borderId="101" xfId="5" applyNumberFormat="1" applyFont="1" applyFill="1" applyBorder="1" applyAlignment="1">
      <alignment horizontal="center" vertical="center"/>
    </xf>
    <xf numFmtId="164" fontId="85" fillId="34" borderId="101" xfId="5" applyNumberFormat="1" applyFont="1" applyFill="1" applyBorder="1" applyAlignment="1">
      <alignment horizontal="center" vertical="center"/>
    </xf>
    <xf numFmtId="164" fontId="86" fillId="0" borderId="170" xfId="5" applyNumberFormat="1" applyFont="1" applyFill="1" applyBorder="1" applyAlignment="1">
      <alignment horizontal="center" vertical="center"/>
    </xf>
    <xf numFmtId="0" fontId="87" fillId="0" borderId="69" xfId="3" applyFont="1" applyBorder="1"/>
    <xf numFmtId="164" fontId="85" fillId="33" borderId="171" xfId="5" applyNumberFormat="1" applyFont="1" applyFill="1" applyBorder="1" applyAlignment="1">
      <alignment horizontal="center" vertical="center"/>
    </xf>
    <xf numFmtId="164" fontId="85" fillId="33" borderId="101" xfId="5" applyNumberFormat="1" applyFont="1" applyFill="1" applyBorder="1" applyAlignment="1">
      <alignment horizontal="center" vertical="center"/>
    </xf>
    <xf numFmtId="0" fontId="85" fillId="48" borderId="172" xfId="3" applyFont="1" applyFill="1" applyBorder="1" applyAlignment="1">
      <alignment horizontal="center" vertical="center"/>
    </xf>
    <xf numFmtId="164" fontId="85" fillId="34" borderId="173" xfId="5" applyNumberFormat="1" applyFont="1" applyFill="1" applyBorder="1" applyAlignment="1">
      <alignment horizontal="center" vertical="center"/>
    </xf>
    <xf numFmtId="164" fontId="86" fillId="0" borderId="174" xfId="5" applyNumberFormat="1" applyFont="1" applyFill="1" applyBorder="1" applyAlignment="1">
      <alignment horizontal="center" vertical="center"/>
    </xf>
    <xf numFmtId="164" fontId="85" fillId="34" borderId="174" xfId="5" applyNumberFormat="1" applyFont="1" applyFill="1" applyBorder="1" applyAlignment="1">
      <alignment horizontal="center" vertical="center"/>
    </xf>
    <xf numFmtId="164" fontId="86" fillId="0" borderId="175" xfId="5" applyNumberFormat="1" applyFont="1" applyFill="1" applyBorder="1" applyAlignment="1">
      <alignment horizontal="center" vertical="center"/>
    </xf>
    <xf numFmtId="164" fontId="85" fillId="33" borderId="176" xfId="5" applyNumberFormat="1" applyFont="1" applyFill="1" applyBorder="1" applyAlignment="1">
      <alignment horizontal="center" vertical="center"/>
    </xf>
    <xf numFmtId="164" fontId="85" fillId="33" borderId="174" xfId="5" applyNumberFormat="1" applyFont="1" applyFill="1" applyBorder="1" applyAlignment="1">
      <alignment horizontal="center" vertical="center"/>
    </xf>
    <xf numFmtId="0" fontId="63" fillId="0" borderId="0" xfId="3" applyFont="1"/>
    <xf numFmtId="0" fontId="14" fillId="0" borderId="0" xfId="3" applyFont="1"/>
    <xf numFmtId="0" fontId="78"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3"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9" fillId="0" borderId="0" xfId="0" applyFont="1"/>
    <xf numFmtId="0" fontId="12" fillId="0" borderId="10" xfId="3" applyFont="1" applyBorder="1"/>
    <xf numFmtId="0" fontId="17" fillId="0" borderId="10" xfId="3" applyBorder="1"/>
    <xf numFmtId="0" fontId="16" fillId="0" borderId="179" xfId="0" applyFont="1" applyBorder="1" applyAlignment="1">
      <alignment horizontal="center" textRotation="90"/>
    </xf>
    <xf numFmtId="0" fontId="16" fillId="0" borderId="181" xfId="0" applyFont="1" applyBorder="1" applyAlignment="1">
      <alignment horizontal="center" textRotation="90"/>
    </xf>
    <xf numFmtId="0" fontId="16"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8" fillId="33" borderId="12" xfId="1" applyNumberFormat="1" applyFont="1" applyFill="1" applyBorder="1"/>
    <xf numFmtId="164" fontId="78" fillId="34" borderId="13" xfId="2" applyNumberFormat="1" applyFont="1" applyFill="1" applyBorder="1"/>
    <xf numFmtId="167" fontId="78"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9" fillId="45" borderId="14" xfId="1" applyNumberFormat="1" applyFont="1" applyFill="1" applyBorder="1"/>
    <xf numFmtId="164" fontId="79" fillId="34" borderId="16" xfId="2" applyNumberFormat="1" applyFont="1" applyFill="1" applyBorder="1"/>
    <xf numFmtId="0" fontId="90" fillId="0" borderId="0" xfId="0" applyFont="1"/>
    <xf numFmtId="0" fontId="0" fillId="0" borderId="190" xfId="0" applyBorder="1"/>
    <xf numFmtId="0" fontId="0" fillId="0" borderId="191" xfId="0" applyBorder="1"/>
    <xf numFmtId="0" fontId="11" fillId="0" borderId="10" xfId="3" applyFont="1" applyBorder="1"/>
    <xf numFmtId="0" fontId="10" fillId="0" borderId="0" xfId="3" applyFont="1"/>
    <xf numFmtId="0" fontId="9" fillId="0" borderId="10" xfId="3" applyFont="1" applyBorder="1"/>
    <xf numFmtId="0" fontId="8" fillId="0" borderId="0" xfId="3" applyFont="1"/>
    <xf numFmtId="164" fontId="24" fillId="0" borderId="37" xfId="3" applyNumberFormat="1" applyFont="1" applyBorder="1" applyAlignment="1">
      <alignment horizontal="center" vertical="center"/>
    </xf>
    <xf numFmtId="164" fontId="24" fillId="0" borderId="38" xfId="3" applyNumberFormat="1" applyFont="1" applyBorder="1" applyAlignment="1">
      <alignment horizontal="center" vertical="center"/>
    </xf>
    <xf numFmtId="164" fontId="27" fillId="0" borderId="49" xfId="3" applyNumberFormat="1" applyFont="1" applyBorder="1" applyAlignment="1">
      <alignment horizontal="center" vertical="center"/>
    </xf>
    <xf numFmtId="164" fontId="27" fillId="0" borderId="50" xfId="3" applyNumberFormat="1" applyFont="1" applyBorder="1" applyAlignment="1">
      <alignment horizontal="center" vertical="center"/>
    </xf>
    <xf numFmtId="164" fontId="27" fillId="0" borderId="53" xfId="3" applyNumberFormat="1" applyFont="1" applyBorder="1" applyAlignment="1">
      <alignment horizontal="center" vertical="center"/>
    </xf>
    <xf numFmtId="164" fontId="27" fillId="0" borderId="54" xfId="3" applyNumberFormat="1" applyFont="1" applyBorder="1" applyAlignment="1">
      <alignment horizontal="center" vertical="center"/>
    </xf>
    <xf numFmtId="0" fontId="75" fillId="0" borderId="95" xfId="3" applyFont="1" applyBorder="1" applyAlignment="1">
      <alignment horizontal="center" vertical="center"/>
    </xf>
    <xf numFmtId="0" fontId="75" fillId="0" borderId="192" xfId="3" applyFont="1" applyBorder="1" applyAlignment="1">
      <alignment horizontal="center" vertical="center"/>
    </xf>
    <xf numFmtId="0" fontId="72" fillId="42" borderId="23" xfId="3" applyFont="1" applyFill="1" applyBorder="1" applyAlignment="1">
      <alignment vertical="center"/>
    </xf>
    <xf numFmtId="164" fontId="28" fillId="43" borderId="193" xfId="5" applyNumberFormat="1" applyFont="1" applyFill="1" applyBorder="1" applyAlignment="1">
      <alignment horizontal="center" vertical="center"/>
    </xf>
    <xf numFmtId="164" fontId="28" fillId="43" borderId="194" xfId="5" applyNumberFormat="1" applyFont="1" applyFill="1" applyBorder="1" applyAlignment="1">
      <alignment horizontal="center" vertical="center"/>
    </xf>
    <xf numFmtId="164" fontId="28" fillId="43" borderId="195" xfId="5" applyNumberFormat="1" applyFont="1" applyFill="1" applyBorder="1" applyAlignment="1">
      <alignment horizontal="center" vertical="center"/>
    </xf>
    <xf numFmtId="164" fontId="28" fillId="42" borderId="192" xfId="5" applyNumberFormat="1" applyFont="1" applyFill="1" applyBorder="1" applyAlignment="1">
      <alignment horizontal="center" vertical="center"/>
    </xf>
    <xf numFmtId="164" fontId="28" fillId="44" borderId="192" xfId="5" applyNumberFormat="1" applyFont="1" applyFill="1" applyBorder="1" applyAlignment="1">
      <alignment horizontal="center" vertical="center"/>
    </xf>
    <xf numFmtId="0" fontId="7" fillId="0" borderId="0" xfId="3" applyFont="1"/>
    <xf numFmtId="0" fontId="0" fillId="0" borderId="130" xfId="0" applyBorder="1"/>
    <xf numFmtId="0" fontId="0" fillId="0" borderId="75" xfId="0" applyBorder="1"/>
    <xf numFmtId="0" fontId="0" fillId="0" borderId="196" xfId="0" applyBorder="1"/>
    <xf numFmtId="0" fontId="6" fillId="0" borderId="0" xfId="3" applyFont="1"/>
    <xf numFmtId="0" fontId="92" fillId="0" borderId="0" xfId="0" applyFont="1"/>
    <xf numFmtId="0" fontId="94" fillId="0" borderId="0" xfId="0" applyFont="1"/>
    <xf numFmtId="0" fontId="16" fillId="34" borderId="200" xfId="0" applyFont="1" applyFill="1" applyBorder="1" applyAlignment="1">
      <alignment horizontal="center"/>
    </xf>
    <xf numFmtId="0" fontId="16" fillId="34" borderId="201" xfId="0" applyFont="1" applyFill="1" applyBorder="1" applyAlignment="1">
      <alignment horizontal="center" textRotation="90"/>
    </xf>
    <xf numFmtId="0" fontId="16" fillId="51" borderId="202" xfId="0" applyFont="1" applyFill="1" applyBorder="1" applyAlignment="1">
      <alignment horizontal="center" textRotation="90"/>
    </xf>
    <xf numFmtId="0" fontId="16" fillId="46" borderId="202" xfId="0" applyFont="1" applyFill="1" applyBorder="1" applyAlignment="1">
      <alignment horizontal="center" textRotation="90"/>
    </xf>
    <xf numFmtId="0" fontId="16" fillId="34" borderId="203" xfId="0" applyFont="1" applyFill="1" applyBorder="1" applyAlignment="1">
      <alignment horizontal="center" textRotation="90"/>
    </xf>
    <xf numFmtId="0" fontId="16" fillId="34" borderId="204" xfId="0" applyFont="1" applyFill="1" applyBorder="1" applyAlignment="1">
      <alignment horizontal="center" textRotation="90"/>
    </xf>
    <xf numFmtId="0" fontId="16"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6"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6"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6"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5" fillId="0" borderId="0" xfId="3" applyFont="1"/>
    <xf numFmtId="0" fontId="4" fillId="0" borderId="10" xfId="3" applyFont="1" applyBorder="1"/>
    <xf numFmtId="0" fontId="4" fillId="0" borderId="0" xfId="3" applyFont="1"/>
    <xf numFmtId="0" fontId="17" fillId="52" borderId="69" xfId="3" applyFill="1" applyBorder="1"/>
    <xf numFmtId="0" fontId="28" fillId="38" borderId="220" xfId="3" applyFont="1" applyFill="1" applyBorder="1" applyAlignment="1">
      <alignment horizontal="center" vertical="center"/>
    </xf>
    <xf numFmtId="0" fontId="28" fillId="38" borderId="221" xfId="3" applyFont="1" applyFill="1" applyBorder="1" applyAlignment="1">
      <alignment horizontal="center" vertical="center"/>
    </xf>
    <xf numFmtId="0" fontId="28" fillId="38" borderId="69" xfId="3" applyFont="1" applyFill="1" applyBorder="1" applyAlignment="1">
      <alignment horizontal="center" vertical="center"/>
    </xf>
    <xf numFmtId="0" fontId="3" fillId="0" borderId="0" xfId="3" applyFont="1"/>
    <xf numFmtId="0" fontId="2" fillId="0" borderId="10" xfId="3" applyFont="1" applyBorder="1"/>
    <xf numFmtId="0" fontId="99" fillId="0" borderId="0" xfId="3" applyFont="1"/>
    <xf numFmtId="0" fontId="100" fillId="33" borderId="94" xfId="3" applyFont="1" applyFill="1" applyBorder="1" applyAlignment="1">
      <alignment horizontal="center" vertical="center" textRotation="90" wrapText="1"/>
    </xf>
    <xf numFmtId="0" fontId="100" fillId="33" borderId="188" xfId="3" applyFont="1" applyFill="1" applyBorder="1" applyAlignment="1">
      <alignment horizontal="center" vertical="center" textRotation="90" wrapText="1"/>
    </xf>
    <xf numFmtId="0" fontId="100" fillId="33" borderId="189" xfId="3" applyFont="1" applyFill="1" applyBorder="1" applyAlignment="1">
      <alignment horizontal="center" vertical="center" textRotation="90" wrapText="1"/>
    </xf>
    <xf numFmtId="0" fontId="74" fillId="33" borderId="94" xfId="3" applyFont="1" applyFill="1" applyBorder="1" applyAlignment="1">
      <alignment horizontal="center" vertical="center" textRotation="90"/>
    </xf>
    <xf numFmtId="0" fontId="74" fillId="33" borderId="188" xfId="3" applyFont="1" applyFill="1" applyBorder="1" applyAlignment="1">
      <alignment horizontal="center" vertical="center" textRotation="90"/>
    </xf>
    <xf numFmtId="0" fontId="74" fillId="33" borderId="189" xfId="3" applyFont="1" applyFill="1" applyBorder="1" applyAlignment="1">
      <alignment horizontal="center" vertical="center" textRotation="90"/>
    </xf>
    <xf numFmtId="0" fontId="75" fillId="0" borderId="94" xfId="3" applyFont="1" applyBorder="1" applyAlignment="1">
      <alignment horizontal="center" vertical="center"/>
    </xf>
    <xf numFmtId="0" fontId="75" fillId="0" borderId="188" xfId="3" applyFont="1" applyBorder="1" applyAlignment="1">
      <alignment horizontal="center" vertical="center"/>
    </xf>
    <xf numFmtId="0" fontId="75" fillId="0" borderId="189" xfId="3" applyFont="1" applyBorder="1" applyAlignment="1">
      <alignment horizontal="center" vertical="center"/>
    </xf>
    <xf numFmtId="0" fontId="74" fillId="34" borderId="94" xfId="3" applyFont="1" applyFill="1" applyBorder="1" applyAlignment="1">
      <alignment horizontal="center" vertical="center" textRotation="90"/>
    </xf>
    <xf numFmtId="0" fontId="74" fillId="34" borderId="188" xfId="3" applyFont="1" applyFill="1" applyBorder="1" applyAlignment="1">
      <alignment horizontal="center" vertical="center" textRotation="90"/>
    </xf>
    <xf numFmtId="0" fontId="74" fillId="34" borderId="189" xfId="3" applyFont="1" applyFill="1" applyBorder="1" applyAlignment="1">
      <alignment horizontal="center" vertical="center" textRotation="90"/>
    </xf>
    <xf numFmtId="0" fontId="74" fillId="33" borderId="95" xfId="3" applyFont="1" applyFill="1" applyBorder="1" applyAlignment="1">
      <alignment horizontal="center" vertical="center" textRotation="90"/>
    </xf>
    <xf numFmtId="0" fontId="74" fillId="33" borderId="101" xfId="3" applyFont="1" applyFill="1" applyBorder="1" applyAlignment="1">
      <alignment horizontal="center" vertical="center" textRotation="90"/>
    </xf>
    <xf numFmtId="0" fontId="74" fillId="33" borderId="113" xfId="3" applyFont="1" applyFill="1" applyBorder="1" applyAlignment="1">
      <alignment horizontal="center" vertical="center" textRotation="90"/>
    </xf>
    <xf numFmtId="0" fontId="75" fillId="0" borderId="95" xfId="3" applyFont="1" applyBorder="1" applyAlignment="1">
      <alignment horizontal="center" vertical="center"/>
    </xf>
    <xf numFmtId="0" fontId="75" fillId="0" borderId="101" xfId="3" applyFont="1" applyBorder="1" applyAlignment="1">
      <alignment horizontal="center" vertical="center"/>
    </xf>
    <xf numFmtId="0" fontId="75" fillId="0" borderId="113" xfId="3" applyFont="1" applyBorder="1" applyAlignment="1">
      <alignment horizontal="center" vertical="center"/>
    </xf>
    <xf numFmtId="0" fontId="77" fillId="34" borderId="95" xfId="3" applyFont="1" applyFill="1" applyBorder="1" applyAlignment="1">
      <alignment horizontal="center" vertical="center" textRotation="90"/>
    </xf>
    <xf numFmtId="0" fontId="77" fillId="34" borderId="101" xfId="3" applyFont="1" applyFill="1" applyBorder="1" applyAlignment="1">
      <alignment horizontal="center" vertical="center" textRotation="90"/>
    </xf>
    <xf numFmtId="0" fontId="77" fillId="34" borderId="113" xfId="3" applyFont="1" applyFill="1" applyBorder="1" applyAlignment="1">
      <alignment horizontal="center" vertical="center" textRotation="90"/>
    </xf>
    <xf numFmtId="0" fontId="16" fillId="34" borderId="197" xfId="0" applyFont="1" applyFill="1" applyBorder="1" applyAlignment="1">
      <alignment horizontal="center" vertical="center" wrapText="1"/>
    </xf>
    <xf numFmtId="0" fontId="16" fillId="34" borderId="198" xfId="0" applyFont="1" applyFill="1" applyBorder="1" applyAlignment="1">
      <alignment horizontal="center" vertical="center"/>
    </xf>
    <xf numFmtId="0" fontId="16" fillId="34" borderId="199" xfId="0" applyFont="1" applyFill="1" applyBorder="1" applyAlignment="1">
      <alignment horizontal="center" vertical="center"/>
    </xf>
    <xf numFmtId="0" fontId="19" fillId="37" borderId="33" xfId="3" applyFont="1" applyFill="1" applyBorder="1" applyAlignment="1">
      <alignment horizontal="center" vertical="center"/>
    </xf>
    <xf numFmtId="0" fontId="19" fillId="37" borderId="34" xfId="3" applyFont="1" applyFill="1" applyBorder="1" applyAlignment="1">
      <alignment horizontal="center" vertical="center"/>
    </xf>
    <xf numFmtId="0" fontId="19" fillId="37" borderId="35" xfId="3" applyFont="1" applyFill="1" applyBorder="1" applyAlignment="1">
      <alignment horizontal="center" vertical="center"/>
    </xf>
    <xf numFmtId="9" fontId="29" fillId="0" borderId="65" xfId="5" applyFont="1" applyFill="1" applyBorder="1" applyAlignment="1">
      <alignment horizontal="center" vertical="center" wrapText="1"/>
    </xf>
    <xf numFmtId="0" fontId="29" fillId="0" borderId="66" xfId="5" applyNumberFormat="1" applyFont="1" applyFill="1" applyBorder="1" applyAlignment="1">
      <alignment horizontal="center" vertical="center" wrapText="1"/>
    </xf>
    <xf numFmtId="0" fontId="29" fillId="0" borderId="67" xfId="5" applyNumberFormat="1" applyFont="1" applyFill="1" applyBorder="1" applyAlignment="1">
      <alignment horizontal="center" vertical="center" wrapText="1"/>
    </xf>
    <xf numFmtId="0" fontId="18" fillId="0" borderId="183" xfId="3" applyFont="1" applyBorder="1" applyAlignment="1">
      <alignment horizontal="right" vertical="center"/>
    </xf>
    <xf numFmtId="0" fontId="29" fillId="0" borderId="65" xfId="5" applyNumberFormat="1" applyFont="1" applyFill="1" applyBorder="1" applyAlignment="1">
      <alignment horizontal="center" vertical="center" wrapText="1"/>
    </xf>
    <xf numFmtId="0" fontId="96" fillId="52" borderId="68" xfId="3" applyFont="1" applyFill="1" applyBorder="1" applyAlignment="1">
      <alignment vertical="center"/>
    </xf>
    <xf numFmtId="0" fontId="96" fillId="52" borderId="70" xfId="3" applyFont="1" applyFill="1" applyBorder="1" applyAlignment="1">
      <alignment vertical="center"/>
    </xf>
    <xf numFmtId="0" fontId="97" fillId="0" borderId="178" xfId="3" applyFont="1" applyBorder="1" applyAlignment="1">
      <alignment horizontal="right" vertical="center" wrapText="1"/>
    </xf>
    <xf numFmtId="0" fontId="97" fillId="0" borderId="72" xfId="3" applyFont="1" applyBorder="1" applyAlignment="1">
      <alignment horizontal="right" vertical="center" wrapText="1"/>
    </xf>
    <xf numFmtId="0" fontId="82" fillId="34" borderId="22" xfId="3" applyFont="1" applyFill="1" applyBorder="1" applyAlignment="1">
      <alignment horizontal="center" vertical="center" wrapText="1"/>
    </xf>
    <xf numFmtId="0" fontId="82" fillId="34" borderId="23" xfId="3" applyFont="1" applyFill="1" applyBorder="1" applyAlignment="1">
      <alignment horizontal="center" vertical="center" wrapText="1"/>
    </xf>
    <xf numFmtId="0" fontId="82" fillId="34" borderId="24" xfId="3" applyFont="1" applyFill="1" applyBorder="1" applyAlignment="1">
      <alignment horizontal="center" vertical="center" wrapText="1"/>
    </xf>
    <xf numFmtId="0" fontId="65" fillId="0" borderId="68" xfId="3" applyFont="1" applyBorder="1" applyAlignment="1">
      <alignment horizontal="center" vertical="center"/>
    </xf>
    <xf numFmtId="0" fontId="65" fillId="0" borderId="69" xfId="3" applyFont="1" applyBorder="1" applyAlignment="1">
      <alignment horizontal="center" vertical="center"/>
    </xf>
    <xf numFmtId="0" fontId="65" fillId="0" borderId="70" xfId="3" applyFont="1" applyBorder="1" applyAlignment="1">
      <alignment horizontal="center" vertical="center"/>
    </xf>
    <xf numFmtId="0" fontId="65" fillId="0" borderId="68" xfId="3" applyFont="1" applyBorder="1" applyAlignment="1">
      <alignment horizontal="center" vertical="center" wrapText="1"/>
    </xf>
    <xf numFmtId="0" fontId="64" fillId="0" borderId="68" xfId="3" applyFont="1" applyBorder="1" applyAlignment="1">
      <alignment horizontal="center" vertical="center" wrapText="1"/>
    </xf>
    <xf numFmtId="0" fontId="64" fillId="0" borderId="70" xfId="3" applyFont="1" applyBorder="1" applyAlignment="1">
      <alignment horizontal="center" vertical="center"/>
    </xf>
    <xf numFmtId="0" fontId="79" fillId="0" borderId="130" xfId="0" applyFont="1" applyBorder="1" applyAlignment="1">
      <alignment horizontal="center" vertical="center"/>
    </xf>
    <xf numFmtId="0" fontId="79" fillId="0" borderId="12" xfId="0" applyFont="1" applyBorder="1" applyAlignment="1">
      <alignment horizontal="center" vertical="center"/>
    </xf>
    <xf numFmtId="0" fontId="79" fillId="0" borderId="14" xfId="0" applyFont="1" applyBorder="1" applyAlignment="1">
      <alignment horizontal="center" vertical="center"/>
    </xf>
    <xf numFmtId="0" fontId="79" fillId="0" borderId="185" xfId="0" applyFont="1" applyBorder="1" applyAlignment="1">
      <alignment horizontal="center" vertical="center"/>
    </xf>
    <xf numFmtId="0" fontId="79" fillId="0" borderId="186" xfId="0" applyFont="1" applyBorder="1" applyAlignment="1">
      <alignment horizontal="center" vertical="center"/>
    </xf>
    <xf numFmtId="0" fontId="79" fillId="0" borderId="179" xfId="0" applyFont="1" applyBorder="1" applyAlignment="1">
      <alignment horizontal="center" vertical="center"/>
    </xf>
    <xf numFmtId="0" fontId="81" fillId="37" borderId="136" xfId="0" applyFont="1" applyFill="1" applyBorder="1" applyAlignment="1">
      <alignment horizontal="center" vertical="center" wrapText="1"/>
    </xf>
    <xf numFmtId="0" fontId="81" fillId="37" borderId="137" xfId="0" applyFont="1" applyFill="1" applyBorder="1" applyAlignment="1">
      <alignment horizontal="center" vertical="center" wrapText="1"/>
    </xf>
    <xf numFmtId="0" fontId="81" fillId="37" borderId="114" xfId="0" applyFont="1" applyFill="1" applyBorder="1" applyAlignment="1">
      <alignment horizontal="center" vertical="center" wrapText="1"/>
    </xf>
    <xf numFmtId="0" fontId="81" fillId="37" borderId="135" xfId="0" applyFont="1" applyFill="1" applyBorder="1" applyAlignment="1">
      <alignment horizontal="center" vertical="center" wrapText="1"/>
    </xf>
    <xf numFmtId="0" fontId="80" fillId="37" borderId="153" xfId="0" applyFont="1" applyFill="1" applyBorder="1" applyAlignment="1">
      <alignment horizontal="center"/>
    </xf>
    <xf numFmtId="0" fontId="80" fillId="37" borderId="166" xfId="0" applyFont="1" applyFill="1" applyBorder="1" applyAlignment="1">
      <alignment horizontal="center"/>
    </xf>
    <xf numFmtId="0" fontId="80" fillId="37" borderId="167" xfId="0" applyFont="1" applyFill="1" applyBorder="1" applyAlignment="1">
      <alignment horizontal="center"/>
    </xf>
    <xf numFmtId="0" fontId="80" fillId="37" borderId="22" xfId="0" applyFont="1" applyFill="1" applyBorder="1" applyAlignment="1">
      <alignment horizontal="center"/>
    </xf>
    <xf numFmtId="0" fontId="80" fillId="37" borderId="23" xfId="0" applyFont="1" applyFill="1" applyBorder="1" applyAlignment="1">
      <alignment horizontal="center"/>
    </xf>
    <xf numFmtId="0" fontId="80" fillId="37" borderId="159" xfId="0" applyFont="1" applyFill="1" applyBorder="1" applyAlignment="1">
      <alignment horizontal="center"/>
    </xf>
    <xf numFmtId="0" fontId="80" fillId="37" borderId="187" xfId="0" applyFont="1" applyFill="1" applyBorder="1" applyAlignment="1">
      <alignment horizontal="center"/>
    </xf>
    <xf numFmtId="0" fontId="80" fillId="37" borderId="24" xfId="0" applyFont="1" applyFill="1" applyBorder="1" applyAlignment="1">
      <alignment horizontal="center"/>
    </xf>
    <xf numFmtId="0" fontId="81" fillId="47" borderId="136" xfId="0" applyFont="1" applyFill="1" applyBorder="1" applyAlignment="1">
      <alignment horizontal="center" vertical="center" wrapText="1"/>
    </xf>
    <xf numFmtId="0" fontId="81" fillId="47" borderId="137" xfId="0" applyFont="1" applyFill="1" applyBorder="1" applyAlignment="1">
      <alignment horizontal="center" vertical="center" wrapText="1"/>
    </xf>
    <xf numFmtId="0" fontId="81" fillId="47" borderId="114" xfId="0" applyFont="1" applyFill="1" applyBorder="1" applyAlignment="1">
      <alignment horizontal="center" vertical="center" wrapText="1"/>
    </xf>
    <xf numFmtId="0" fontId="81" fillId="47" borderId="135" xfId="0" applyFont="1" applyFill="1" applyBorder="1" applyAlignment="1">
      <alignment horizontal="center" vertical="center" wrapText="1"/>
    </xf>
    <xf numFmtId="0" fontId="80" fillId="47" borderId="22" xfId="0" applyFont="1" applyFill="1" applyBorder="1" applyAlignment="1">
      <alignment horizontal="center"/>
    </xf>
    <xf numFmtId="0" fontId="80" fillId="47" borderId="23" xfId="0" applyFont="1" applyFill="1" applyBorder="1" applyAlignment="1">
      <alignment horizontal="center"/>
    </xf>
    <xf numFmtId="0" fontId="80" fillId="47" borderId="159" xfId="0" applyFont="1" applyFill="1" applyBorder="1" applyAlignment="1">
      <alignment horizontal="center"/>
    </xf>
    <xf numFmtId="0" fontId="80" fillId="47" borderId="24" xfId="0" applyFont="1" applyFill="1" applyBorder="1" applyAlignment="1">
      <alignment horizontal="center"/>
    </xf>
    <xf numFmtId="0" fontId="65" fillId="33" borderId="19" xfId="0" applyFont="1" applyFill="1" applyBorder="1" applyAlignment="1">
      <alignment horizontal="center" vertical="center"/>
    </xf>
    <xf numFmtId="0" fontId="65" fillId="33" borderId="20" xfId="0" applyFont="1" applyFill="1" applyBorder="1" applyAlignment="1">
      <alignment horizontal="center" vertical="center"/>
    </xf>
    <xf numFmtId="0" fontId="65" fillId="33" borderId="21" xfId="0" applyFont="1" applyFill="1" applyBorder="1" applyAlignment="1">
      <alignment horizontal="center" vertical="center"/>
    </xf>
    <xf numFmtId="0" fontId="81" fillId="46" borderId="136" xfId="0" applyFont="1" applyFill="1" applyBorder="1" applyAlignment="1">
      <alignment horizontal="center" vertical="center" wrapText="1"/>
    </xf>
    <xf numFmtId="0" fontId="81" fillId="46" borderId="184" xfId="0" applyFont="1" applyFill="1" applyBorder="1" applyAlignment="1">
      <alignment horizontal="center" vertical="center" wrapText="1"/>
    </xf>
    <xf numFmtId="0" fontId="81" fillId="46" borderId="114" xfId="0" applyFont="1" applyFill="1" applyBorder="1" applyAlignment="1">
      <alignment horizontal="center" vertical="center" wrapText="1"/>
    </xf>
    <xf numFmtId="0" fontId="81"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237</xdr:row>
      <xdr:rowOff>0</xdr:rowOff>
    </xdr:from>
    <xdr:to>
      <xdr:col>10</xdr:col>
      <xdr:colOff>349840</xdr:colOff>
      <xdr:row>267</xdr:row>
      <xdr:rowOff>26493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22</xdr:col>
      <xdr:colOff>525609</xdr:colOff>
      <xdr:row>35</xdr:row>
      <xdr:rowOff>10774</xdr:rowOff>
    </xdr:to>
    <xdr:pic>
      <xdr:nvPicPr>
        <xdr:cNvPr id="4" name="Picture 3">
          <a:extLst>
            <a:ext uri="{FF2B5EF4-FFF2-40B4-BE49-F238E27FC236}">
              <a16:creationId xmlns:a16="http://schemas.microsoft.com/office/drawing/2014/main" id="{FD2EF800-0420-EC09-F03B-01768262F05C}"/>
            </a:ext>
          </a:extLst>
        </xdr:cNvPr>
        <xdr:cNvPicPr>
          <a:picLocks noChangeAspect="1"/>
        </xdr:cNvPicPr>
      </xdr:nvPicPr>
      <xdr:blipFill>
        <a:blip xmlns:r="http://schemas.openxmlformats.org/officeDocument/2006/relationships" r:embed="rId1"/>
        <a:stretch>
          <a:fillRect/>
        </a:stretch>
      </xdr:blipFill>
      <xdr:spPr>
        <a:xfrm>
          <a:off x="0" y="733425"/>
          <a:ext cx="15613209" cy="5620999"/>
        </a:xfrm>
        <a:prstGeom prst="rect">
          <a:avLst/>
        </a:prstGeom>
      </xdr:spPr>
    </xdr:pic>
    <xdr:clientData/>
  </xdr:twoCellAnchor>
  <xdr:twoCellAnchor editAs="oneCell">
    <xdr:from>
      <xdr:col>0</xdr:col>
      <xdr:colOff>0</xdr:colOff>
      <xdr:row>35</xdr:row>
      <xdr:rowOff>0</xdr:rowOff>
    </xdr:from>
    <xdr:to>
      <xdr:col>22</xdr:col>
      <xdr:colOff>525609</xdr:colOff>
      <xdr:row>66</xdr:row>
      <xdr:rowOff>10774</xdr:rowOff>
    </xdr:to>
    <xdr:pic>
      <xdr:nvPicPr>
        <xdr:cNvPr id="6" name="Picture 5">
          <a:extLst>
            <a:ext uri="{FF2B5EF4-FFF2-40B4-BE49-F238E27FC236}">
              <a16:creationId xmlns:a16="http://schemas.microsoft.com/office/drawing/2014/main" id="{1892F123-36EC-2EB4-6623-EA566A06B371}"/>
            </a:ext>
          </a:extLst>
        </xdr:cNvPr>
        <xdr:cNvPicPr>
          <a:picLocks noChangeAspect="1"/>
        </xdr:cNvPicPr>
      </xdr:nvPicPr>
      <xdr:blipFill>
        <a:blip xmlns:r="http://schemas.openxmlformats.org/officeDocument/2006/relationships" r:embed="rId2"/>
        <a:stretch>
          <a:fillRect/>
        </a:stretch>
      </xdr:blipFill>
      <xdr:spPr>
        <a:xfrm>
          <a:off x="0" y="6343650"/>
          <a:ext cx="15613209" cy="5620999"/>
        </a:xfrm>
        <a:prstGeom prst="rect">
          <a:avLst/>
        </a:prstGeom>
      </xdr:spPr>
    </xdr:pic>
    <xdr:clientData/>
  </xdr:twoCellAnchor>
  <xdr:twoCellAnchor editAs="oneCell">
    <xdr:from>
      <xdr:col>0</xdr:col>
      <xdr:colOff>0</xdr:colOff>
      <xdr:row>97</xdr:row>
      <xdr:rowOff>0</xdr:rowOff>
    </xdr:from>
    <xdr:to>
      <xdr:col>22</xdr:col>
      <xdr:colOff>525609</xdr:colOff>
      <xdr:row>128</xdr:row>
      <xdr:rowOff>10774</xdr:rowOff>
    </xdr:to>
    <xdr:pic>
      <xdr:nvPicPr>
        <xdr:cNvPr id="8" name="Picture 7">
          <a:extLst>
            <a:ext uri="{FF2B5EF4-FFF2-40B4-BE49-F238E27FC236}">
              <a16:creationId xmlns:a16="http://schemas.microsoft.com/office/drawing/2014/main" id="{6F8A00A6-E921-2FFF-CFA0-5041C49CD345}"/>
            </a:ext>
          </a:extLst>
        </xdr:cNvPr>
        <xdr:cNvPicPr>
          <a:picLocks noChangeAspect="1"/>
        </xdr:cNvPicPr>
      </xdr:nvPicPr>
      <xdr:blipFill>
        <a:blip xmlns:r="http://schemas.openxmlformats.org/officeDocument/2006/relationships" r:embed="rId3"/>
        <a:stretch>
          <a:fillRect/>
        </a:stretch>
      </xdr:blipFill>
      <xdr:spPr>
        <a:xfrm>
          <a:off x="0" y="17564100"/>
          <a:ext cx="15613209" cy="5620999"/>
        </a:xfrm>
        <a:prstGeom prst="rect">
          <a:avLst/>
        </a:prstGeom>
      </xdr:spPr>
    </xdr:pic>
    <xdr:clientData/>
  </xdr:twoCellAnchor>
  <xdr:twoCellAnchor editAs="oneCell">
    <xdr:from>
      <xdr:col>0</xdr:col>
      <xdr:colOff>0</xdr:colOff>
      <xdr:row>66</xdr:row>
      <xdr:rowOff>0</xdr:rowOff>
    </xdr:from>
    <xdr:to>
      <xdr:col>22</xdr:col>
      <xdr:colOff>525609</xdr:colOff>
      <xdr:row>97</xdr:row>
      <xdr:rowOff>10774</xdr:rowOff>
    </xdr:to>
    <xdr:pic>
      <xdr:nvPicPr>
        <xdr:cNvPr id="9" name="Picture 8">
          <a:extLst>
            <a:ext uri="{FF2B5EF4-FFF2-40B4-BE49-F238E27FC236}">
              <a16:creationId xmlns:a16="http://schemas.microsoft.com/office/drawing/2014/main" id="{DE7CE57C-1116-11C4-AA60-964BE40236E8}"/>
            </a:ext>
          </a:extLst>
        </xdr:cNvPr>
        <xdr:cNvPicPr>
          <a:picLocks noChangeAspect="1"/>
        </xdr:cNvPicPr>
      </xdr:nvPicPr>
      <xdr:blipFill>
        <a:blip xmlns:r="http://schemas.openxmlformats.org/officeDocument/2006/relationships" r:embed="rId4"/>
        <a:stretch>
          <a:fillRect/>
        </a:stretch>
      </xdr:blipFill>
      <xdr:spPr>
        <a:xfrm>
          <a:off x="0" y="11953875"/>
          <a:ext cx="15613209" cy="56209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58"/>
  <sheetViews>
    <sheetView showGridLines="0" tabSelected="1" topLeftCell="A198" workbookViewId="0">
      <selection activeCell="E199" sqref="E199"/>
    </sheetView>
  </sheetViews>
  <sheetFormatPr defaultColWidth="8" defaultRowHeight="15"/>
  <cols>
    <col min="1" max="1" width="1.125" style="1" customWidth="1"/>
    <col min="2" max="3" width="8" style="1"/>
    <col min="4" max="4" width="14.625" style="1" customWidth="1"/>
    <col min="5" max="34" width="6" style="1" customWidth="1"/>
    <col min="35" max="16384" width="8" style="1"/>
  </cols>
  <sheetData>
    <row r="2" spans="2:21" ht="19.5" thickBot="1">
      <c r="B2" s="100"/>
      <c r="C2" s="100"/>
      <c r="D2" s="100"/>
      <c r="E2" s="101">
        <v>2018</v>
      </c>
      <c r="F2" s="100"/>
      <c r="G2" s="100"/>
      <c r="H2" s="100"/>
      <c r="I2" s="100"/>
      <c r="J2" s="100"/>
      <c r="K2" s="100"/>
      <c r="L2" s="100"/>
      <c r="M2" s="100"/>
      <c r="N2" s="100"/>
      <c r="O2" s="100"/>
      <c r="P2" s="100"/>
      <c r="Q2" s="100"/>
      <c r="R2" s="100"/>
      <c r="S2" s="100"/>
      <c r="T2" s="100"/>
      <c r="U2" s="100"/>
    </row>
    <row r="3" spans="2:21" ht="20.4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45" customHeight="1">
      <c r="B4" s="415" t="s">
        <v>0</v>
      </c>
      <c r="C4" s="418"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45" customHeight="1">
      <c r="B5" s="416"/>
      <c r="C5" s="419"/>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45" customHeight="1" thickBot="1">
      <c r="B6" s="416"/>
      <c r="C6" s="420"/>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16"/>
      <c r="C7" s="100"/>
      <c r="D7" s="100"/>
      <c r="E7" s="100"/>
      <c r="F7" s="100"/>
      <c r="G7" s="100"/>
      <c r="H7" s="100"/>
      <c r="I7" s="100"/>
      <c r="J7" s="100"/>
      <c r="K7" s="100"/>
      <c r="L7" s="100"/>
      <c r="M7" s="100"/>
      <c r="N7" s="100"/>
      <c r="O7" s="100"/>
      <c r="P7" s="100"/>
      <c r="Q7" s="100"/>
      <c r="R7" s="100"/>
      <c r="S7" s="100"/>
      <c r="T7" s="100"/>
      <c r="U7" s="124"/>
    </row>
    <row r="8" spans="2:21" ht="20.45" customHeight="1">
      <c r="B8" s="416"/>
      <c r="C8" s="418"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45" customHeight="1">
      <c r="B9" s="416"/>
      <c r="C9" s="419"/>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45" customHeight="1" thickBot="1">
      <c r="B10" s="416"/>
      <c r="C10" s="420"/>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16"/>
      <c r="C11" s="100"/>
      <c r="D11" s="100"/>
      <c r="E11" s="100"/>
      <c r="F11" s="100"/>
      <c r="G11" s="100"/>
      <c r="H11" s="100"/>
      <c r="I11" s="100"/>
      <c r="J11" s="100"/>
      <c r="K11" s="100"/>
      <c r="L11" s="100"/>
      <c r="M11" s="100"/>
      <c r="N11" s="100"/>
      <c r="O11" s="100"/>
      <c r="P11" s="100"/>
      <c r="Q11" s="100"/>
      <c r="R11" s="100"/>
      <c r="S11" s="100"/>
      <c r="T11" s="100"/>
      <c r="U11" s="124"/>
    </row>
    <row r="12" spans="2:21" ht="20.45" customHeight="1">
      <c r="B12" s="416"/>
      <c r="C12" s="418"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45" customHeight="1">
      <c r="B13" s="416"/>
      <c r="C13" s="419"/>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45" customHeight="1" thickBot="1">
      <c r="B14" s="417"/>
      <c r="C14" s="420"/>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5"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4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45" customHeight="1">
      <c r="B19" s="415" t="s">
        <v>0</v>
      </c>
      <c r="C19" s="418"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45" customHeight="1">
      <c r="B20" s="416"/>
      <c r="C20" s="419"/>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45" customHeight="1" thickBot="1">
      <c r="B21" s="416"/>
      <c r="C21" s="420"/>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16"/>
      <c r="C22" s="100"/>
      <c r="D22" s="100"/>
      <c r="E22" s="100"/>
      <c r="F22" s="100"/>
      <c r="G22" s="100"/>
      <c r="H22" s="100"/>
      <c r="I22" s="100"/>
      <c r="J22" s="100"/>
      <c r="K22" s="100"/>
      <c r="L22" s="100"/>
      <c r="M22" s="100"/>
      <c r="N22" s="100"/>
      <c r="O22" s="100"/>
      <c r="P22" s="100"/>
      <c r="Q22" s="100"/>
      <c r="R22" s="100"/>
      <c r="S22" s="100"/>
      <c r="T22" s="100"/>
      <c r="U22" s="124"/>
    </row>
    <row r="23" spans="2:21" ht="20.45" customHeight="1">
      <c r="B23" s="416"/>
      <c r="C23" s="418"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45" customHeight="1">
      <c r="B24" s="416"/>
      <c r="C24" s="419"/>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45" customHeight="1" thickBot="1">
      <c r="B25" s="416"/>
      <c r="C25" s="420"/>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16"/>
      <c r="C26" s="100"/>
      <c r="D26" s="100"/>
      <c r="E26" s="100"/>
      <c r="F26" s="100"/>
      <c r="G26" s="100"/>
      <c r="H26" s="100"/>
      <c r="I26" s="100"/>
      <c r="J26" s="100"/>
      <c r="K26" s="100"/>
      <c r="L26" s="100"/>
      <c r="M26" s="100"/>
      <c r="N26" s="100"/>
      <c r="O26" s="100"/>
      <c r="P26" s="100"/>
      <c r="Q26" s="100"/>
      <c r="R26" s="100"/>
      <c r="S26" s="100"/>
      <c r="T26" s="100"/>
      <c r="U26" s="124"/>
    </row>
    <row r="27" spans="2:21" ht="20.45" customHeight="1">
      <c r="B27" s="416"/>
      <c r="C27" s="418"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45" customHeight="1">
      <c r="B28" s="416"/>
      <c r="C28" s="419"/>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45" customHeight="1" thickBot="1">
      <c r="B29" s="417"/>
      <c r="C29" s="420"/>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45" customHeight="1">
      <c r="B31" s="421" t="s">
        <v>9</v>
      </c>
      <c r="C31" s="418"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45" customHeight="1">
      <c r="B32" s="422"/>
      <c r="C32" s="419"/>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45" customHeight="1" thickBot="1">
      <c r="B33" s="423"/>
      <c r="C33" s="420"/>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5"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4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45" customHeight="1">
      <c r="B38" s="415" t="s">
        <v>0</v>
      </c>
      <c r="C38" s="418"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45" customHeight="1">
      <c r="B39" s="416"/>
      <c r="C39" s="419"/>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45" customHeight="1" thickBot="1">
      <c r="B40" s="416"/>
      <c r="C40" s="420"/>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16"/>
      <c r="C41" s="100"/>
      <c r="D41" s="100"/>
      <c r="E41" s="100"/>
      <c r="F41" s="100"/>
      <c r="G41" s="100"/>
      <c r="H41" s="100"/>
      <c r="I41" s="100"/>
      <c r="J41" s="100"/>
      <c r="K41" s="100"/>
      <c r="L41" s="100"/>
      <c r="M41" s="100"/>
      <c r="N41" s="100"/>
      <c r="O41" s="100"/>
      <c r="P41" s="100"/>
      <c r="Q41" s="100"/>
      <c r="R41" s="100"/>
      <c r="S41" s="100"/>
      <c r="T41" s="100"/>
      <c r="U41" s="124"/>
    </row>
    <row r="42" spans="2:21" ht="20.45" customHeight="1">
      <c r="B42" s="416"/>
      <c r="C42" s="418"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45" customHeight="1">
      <c r="B43" s="416"/>
      <c r="C43" s="419"/>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45" customHeight="1" thickBot="1">
      <c r="B44" s="416"/>
      <c r="C44" s="420"/>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16"/>
      <c r="C45" s="100"/>
      <c r="D45" s="100"/>
      <c r="E45" s="100"/>
      <c r="F45" s="100"/>
      <c r="G45" s="100"/>
      <c r="H45" s="100"/>
      <c r="I45" s="100"/>
      <c r="J45" s="100"/>
      <c r="K45" s="100"/>
      <c r="L45" s="100"/>
      <c r="M45" s="100"/>
      <c r="N45" s="100"/>
      <c r="O45" s="100"/>
      <c r="P45" s="100"/>
      <c r="Q45" s="100"/>
      <c r="R45" s="100"/>
      <c r="S45" s="100"/>
      <c r="T45" s="100"/>
      <c r="U45" s="124"/>
    </row>
    <row r="46" spans="2:21" ht="20.45" customHeight="1">
      <c r="B46" s="416"/>
      <c r="C46" s="418"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45" customHeight="1">
      <c r="B47" s="416"/>
      <c r="C47" s="419"/>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45" customHeight="1" thickBot="1">
      <c r="B48" s="417"/>
      <c r="C48" s="420"/>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45" customHeight="1">
      <c r="B50" s="421" t="s">
        <v>9</v>
      </c>
      <c r="C50" s="418"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45" customHeight="1">
      <c r="B51" s="422"/>
      <c r="C51" s="419"/>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45" customHeight="1" thickBot="1">
      <c r="B52" s="423"/>
      <c r="C52" s="420"/>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5"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4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45" customHeight="1">
      <c r="B57" s="415" t="s">
        <v>0</v>
      </c>
      <c r="C57" s="418"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45" customHeight="1">
      <c r="B58" s="416"/>
      <c r="C58" s="419"/>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45" customHeight="1" thickBot="1">
      <c r="B59" s="416"/>
      <c r="C59" s="420"/>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16"/>
      <c r="C60" s="100"/>
      <c r="D60" s="100"/>
      <c r="E60" s="100"/>
      <c r="F60" s="100"/>
      <c r="G60" s="100"/>
      <c r="H60" s="100"/>
      <c r="I60" s="100"/>
      <c r="J60" s="100"/>
      <c r="K60" s="100"/>
      <c r="L60" s="100"/>
      <c r="M60" s="100"/>
      <c r="N60" s="100"/>
      <c r="O60" s="100"/>
      <c r="P60" s="100"/>
      <c r="Q60" s="100"/>
      <c r="R60" s="100"/>
      <c r="S60" s="100"/>
      <c r="T60" s="100"/>
      <c r="U60" s="124"/>
    </row>
    <row r="61" spans="2:21" ht="20.45" customHeight="1">
      <c r="B61" s="416"/>
      <c r="C61" s="418"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45" customHeight="1">
      <c r="B62" s="416"/>
      <c r="C62" s="419"/>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45" customHeight="1" thickBot="1">
      <c r="B63" s="416"/>
      <c r="C63" s="420"/>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16"/>
      <c r="C64" s="100"/>
      <c r="D64" s="100"/>
      <c r="E64" s="100"/>
      <c r="F64" s="100"/>
      <c r="G64" s="100"/>
      <c r="H64" s="100"/>
      <c r="I64" s="100"/>
      <c r="J64" s="100"/>
      <c r="K64" s="100"/>
      <c r="L64" s="100"/>
      <c r="M64" s="100"/>
      <c r="N64" s="100"/>
      <c r="O64" s="100"/>
      <c r="P64" s="100"/>
      <c r="Q64" s="100"/>
      <c r="R64" s="100"/>
      <c r="S64" s="100"/>
      <c r="T64" s="100"/>
      <c r="U64" s="124"/>
    </row>
    <row r="65" spans="2:21" ht="20.45" customHeight="1">
      <c r="B65" s="416"/>
      <c r="C65" s="418"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45" customHeight="1">
      <c r="B66" s="416"/>
      <c r="C66" s="419"/>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45" customHeight="1" thickBot="1">
      <c r="B67" s="417"/>
      <c r="C67" s="420"/>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45" customHeight="1">
      <c r="B69" s="421" t="s">
        <v>9</v>
      </c>
      <c r="C69" s="418"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45" customHeight="1">
      <c r="B70" s="422"/>
      <c r="C70" s="419"/>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45" customHeight="1" thickBot="1">
      <c r="B71" s="423"/>
      <c r="C71" s="420"/>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5"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4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45" customHeight="1">
      <c r="B76" s="415" t="s">
        <v>0</v>
      </c>
      <c r="C76" s="418"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45" customHeight="1">
      <c r="B77" s="416"/>
      <c r="C77" s="419"/>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45" customHeight="1" thickBot="1">
      <c r="B78" s="416"/>
      <c r="C78" s="420"/>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16"/>
      <c r="C79" s="100"/>
      <c r="D79" s="100"/>
      <c r="E79" s="100"/>
      <c r="F79" s="100"/>
      <c r="G79" s="100"/>
      <c r="H79" s="100"/>
      <c r="I79" s="100"/>
      <c r="J79" s="100"/>
      <c r="K79" s="100"/>
      <c r="L79" s="100"/>
      <c r="M79" s="100"/>
      <c r="N79" s="100"/>
      <c r="O79" s="100"/>
      <c r="P79" s="100"/>
      <c r="Q79" s="100"/>
      <c r="R79" s="100"/>
      <c r="S79" s="100"/>
      <c r="T79" s="100"/>
      <c r="U79" s="124"/>
    </row>
    <row r="80" spans="2:21" ht="20.45" customHeight="1">
      <c r="B80" s="416"/>
      <c r="C80" s="418"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45" customHeight="1">
      <c r="B81" s="416"/>
      <c r="C81" s="419"/>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45" customHeight="1" thickBot="1">
      <c r="B82" s="416"/>
      <c r="C82" s="420"/>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16"/>
      <c r="C83" s="100"/>
      <c r="D83" s="100"/>
      <c r="E83" s="100"/>
      <c r="F83" s="100"/>
      <c r="G83" s="100"/>
      <c r="H83" s="100"/>
      <c r="I83" s="100"/>
      <c r="J83" s="100"/>
      <c r="K83" s="100"/>
      <c r="L83" s="100"/>
      <c r="M83" s="100"/>
      <c r="N83" s="100"/>
      <c r="O83" s="100"/>
      <c r="P83" s="100"/>
      <c r="Q83" s="100"/>
      <c r="R83" s="100"/>
      <c r="S83" s="100"/>
      <c r="T83" s="100"/>
      <c r="U83" s="124"/>
    </row>
    <row r="84" spans="2:21" ht="20.45" customHeight="1">
      <c r="B84" s="416"/>
      <c r="C84" s="418"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45" customHeight="1">
      <c r="B85" s="416"/>
      <c r="C85" s="419"/>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45" customHeight="1" thickBot="1">
      <c r="B86" s="417"/>
      <c r="C86" s="420"/>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45" customHeight="1">
      <c r="B88" s="421" t="s">
        <v>9</v>
      </c>
      <c r="C88" s="418"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45" customHeight="1">
      <c r="B89" s="422"/>
      <c r="C89" s="419"/>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45" customHeight="1" thickBot="1">
      <c r="B90" s="423"/>
      <c r="C90" s="420"/>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45" customHeight="1">
      <c r="B92" s="403" t="s">
        <v>449</v>
      </c>
      <c r="C92" s="352"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404"/>
      <c r="C93" s="100"/>
      <c r="D93" s="100"/>
      <c r="E93" s="100"/>
      <c r="F93" s="100"/>
      <c r="G93" s="100"/>
      <c r="H93" s="100"/>
      <c r="I93" s="100"/>
      <c r="J93" s="100"/>
      <c r="K93" s="100"/>
      <c r="L93" s="100"/>
      <c r="M93" s="100"/>
      <c r="N93" s="100"/>
      <c r="O93" s="100"/>
      <c r="P93" s="100"/>
      <c r="Q93" s="100"/>
      <c r="R93" s="100"/>
      <c r="S93" s="100"/>
      <c r="T93" s="100"/>
      <c r="U93" s="124"/>
    </row>
    <row r="94" spans="2:21" ht="20.45" customHeight="1">
      <c r="B94" s="404"/>
      <c r="C94" s="352"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404"/>
      <c r="C95" s="100"/>
      <c r="D95" s="100"/>
      <c r="E95" s="100"/>
      <c r="F95" s="100"/>
      <c r="G95" s="100"/>
      <c r="H95" s="100"/>
      <c r="I95" s="100"/>
      <c r="J95" s="100"/>
      <c r="K95" s="100"/>
      <c r="L95" s="100"/>
      <c r="M95" s="100"/>
      <c r="N95" s="100"/>
      <c r="O95" s="100"/>
      <c r="P95" s="100"/>
      <c r="Q95" s="100"/>
      <c r="R95" s="100"/>
      <c r="S95" s="100"/>
      <c r="T95" s="100"/>
      <c r="U95" s="124"/>
    </row>
    <row r="96" spans="2:21" ht="20.45" customHeight="1" thickBot="1">
      <c r="B96" s="405"/>
      <c r="C96" s="353" t="s">
        <v>8</v>
      </c>
      <c r="D96" s="354" t="s">
        <v>51</v>
      </c>
      <c r="E96" s="355">
        <v>7.7240141068187967E-2</v>
      </c>
      <c r="F96" s="356">
        <v>7.3904222870641093E-2</v>
      </c>
      <c r="G96" s="357">
        <v>5.3337699036382205E-2</v>
      </c>
      <c r="H96" s="358">
        <v>6.9160167502127251E-2</v>
      </c>
      <c r="I96" s="355">
        <v>5.6759026623876385E-2</v>
      </c>
      <c r="J96" s="356">
        <v>5.9473329467418359E-2</v>
      </c>
      <c r="K96" s="357">
        <v>0.11536939473286151</v>
      </c>
      <c r="L96" s="358">
        <v>7.5960846331922446E-2</v>
      </c>
      <c r="M96" s="355">
        <v>9.4629416695731688E-2</v>
      </c>
      <c r="N96" s="356">
        <v>7.3845469471577344E-2</v>
      </c>
      <c r="O96" s="357">
        <v>6.8896750161977105E-2</v>
      </c>
      <c r="P96" s="358">
        <v>7.9062276066295997E-2</v>
      </c>
      <c r="Q96" s="355">
        <v>0.12862863529177707</v>
      </c>
      <c r="R96" s="356">
        <v>0.10536523640623684</v>
      </c>
      <c r="S96" s="357">
        <v>9.1382967755678307E-2</v>
      </c>
      <c r="T96" s="358">
        <v>0.11023740325889365</v>
      </c>
      <c r="U96" s="359">
        <v>8.4270440960204029E-2</v>
      </c>
    </row>
    <row r="97" spans="2:21">
      <c r="B97" s="402" t="s">
        <v>535</v>
      </c>
    </row>
    <row r="99" spans="2:21" ht="19.5"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4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45" customHeight="1">
      <c r="B101" s="415" t="s">
        <v>0</v>
      </c>
      <c r="C101" s="418"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45" customHeight="1">
      <c r="B102" s="416"/>
      <c r="C102" s="419"/>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45" customHeight="1" thickBot="1">
      <c r="B103" s="416"/>
      <c r="C103" s="420"/>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16"/>
      <c r="C104" s="100"/>
      <c r="D104" s="100"/>
      <c r="E104" s="100"/>
      <c r="F104" s="100"/>
      <c r="G104" s="100"/>
      <c r="H104" s="100"/>
      <c r="I104" s="100"/>
      <c r="J104" s="100"/>
      <c r="K104" s="100"/>
      <c r="L104" s="100"/>
      <c r="M104" s="100"/>
      <c r="N104" s="100"/>
      <c r="O104" s="100"/>
      <c r="P104" s="100"/>
      <c r="Q104" s="100"/>
      <c r="R104" s="100"/>
      <c r="S104" s="100"/>
      <c r="T104" s="100"/>
      <c r="U104" s="124"/>
    </row>
    <row r="105" spans="2:21" ht="20.45" customHeight="1">
      <c r="B105" s="416"/>
      <c r="C105" s="418"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45" customHeight="1">
      <c r="B106" s="416"/>
      <c r="C106" s="419"/>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45" customHeight="1" thickBot="1">
      <c r="B107" s="416"/>
      <c r="C107" s="420"/>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16"/>
      <c r="C108" s="100"/>
      <c r="D108" s="100"/>
      <c r="E108" s="100"/>
      <c r="F108" s="100"/>
      <c r="G108" s="100"/>
      <c r="H108" s="100"/>
      <c r="I108" s="100"/>
      <c r="J108" s="100"/>
      <c r="K108" s="100"/>
      <c r="L108" s="100"/>
      <c r="M108" s="100"/>
      <c r="N108" s="100"/>
      <c r="O108" s="100"/>
      <c r="P108" s="100"/>
      <c r="Q108" s="100"/>
      <c r="R108" s="100"/>
      <c r="S108" s="100"/>
      <c r="T108" s="100"/>
      <c r="U108" s="124"/>
    </row>
    <row r="109" spans="2:21" ht="20.45" customHeight="1">
      <c r="B109" s="416"/>
      <c r="C109" s="418"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45" customHeight="1">
      <c r="B110" s="416"/>
      <c r="C110" s="419"/>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45" customHeight="1" thickBot="1">
      <c r="B111" s="417"/>
      <c r="C111" s="420"/>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45" customHeight="1">
      <c r="B113" s="412" t="s">
        <v>9</v>
      </c>
      <c r="C113" s="418"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45" customHeight="1">
      <c r="B114" s="413"/>
      <c r="C114" s="419"/>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45" customHeight="1" thickBot="1">
      <c r="B115" s="413"/>
      <c r="C115" s="420"/>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13"/>
      <c r="C116" s="100"/>
      <c r="D116" s="100"/>
      <c r="E116" s="100"/>
      <c r="F116" s="100"/>
      <c r="G116" s="100"/>
      <c r="H116" s="100"/>
      <c r="I116" s="100"/>
      <c r="J116" s="100"/>
      <c r="K116" s="100"/>
      <c r="L116" s="100"/>
      <c r="M116" s="100"/>
      <c r="N116" s="100"/>
      <c r="O116" s="100"/>
      <c r="P116" s="100"/>
      <c r="Q116" s="100"/>
      <c r="R116" s="100"/>
      <c r="S116" s="100"/>
      <c r="T116" s="100"/>
      <c r="U116" s="100"/>
    </row>
    <row r="117" spans="2:21" ht="20.45" customHeight="1">
      <c r="B117" s="413"/>
      <c r="C117" s="418" t="s">
        <v>1</v>
      </c>
      <c r="D117" s="108" t="s">
        <v>51</v>
      </c>
      <c r="E117" s="109" t="s">
        <v>385</v>
      </c>
      <c r="F117" s="110" t="s">
        <v>385</v>
      </c>
      <c r="G117" s="111" t="s">
        <v>385</v>
      </c>
      <c r="H117" s="112" t="s">
        <v>385</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45" customHeight="1">
      <c r="B118" s="413"/>
      <c r="C118" s="419"/>
      <c r="D118" s="114" t="s">
        <v>30</v>
      </c>
      <c r="E118" s="115" t="s">
        <v>385</v>
      </c>
      <c r="F118" s="116" t="s">
        <v>385</v>
      </c>
      <c r="G118" s="117" t="s">
        <v>385</v>
      </c>
      <c r="H118" s="118" t="s">
        <v>385</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45" customHeight="1" thickBot="1">
      <c r="B119" s="413"/>
      <c r="C119" s="420"/>
      <c r="D119" s="119" t="s">
        <v>31</v>
      </c>
      <c r="E119" s="120" t="s">
        <v>385</v>
      </c>
      <c r="F119" s="121" t="s">
        <v>385</v>
      </c>
      <c r="G119" s="122" t="s">
        <v>385</v>
      </c>
      <c r="H119" s="123" t="s">
        <v>385</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13"/>
      <c r="C120" s="100"/>
      <c r="D120" s="100"/>
      <c r="E120" s="100"/>
      <c r="F120" s="100"/>
      <c r="G120" s="100"/>
      <c r="H120" s="100"/>
      <c r="I120" s="100"/>
      <c r="J120" s="100"/>
      <c r="K120" s="100"/>
      <c r="L120" s="100"/>
      <c r="M120" s="100"/>
      <c r="N120" s="100"/>
      <c r="O120" s="100"/>
      <c r="P120" s="100"/>
      <c r="Q120" s="100"/>
      <c r="R120" s="100"/>
      <c r="S120" s="100"/>
      <c r="T120" s="100"/>
      <c r="U120" s="100"/>
    </row>
    <row r="121" spans="2:21" ht="20.45" customHeight="1">
      <c r="B121" s="413"/>
      <c r="C121" s="418"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45" customHeight="1">
      <c r="B122" s="413"/>
      <c r="C122" s="419"/>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45" customHeight="1" thickBot="1">
      <c r="B123" s="414"/>
      <c r="C123" s="420"/>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45" customHeight="1">
      <c r="B125" s="403" t="s">
        <v>449</v>
      </c>
      <c r="C125" s="352"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404"/>
      <c r="C126" s="100"/>
      <c r="D126" s="100"/>
      <c r="E126" s="100"/>
      <c r="F126" s="100"/>
      <c r="G126" s="100"/>
      <c r="H126" s="100"/>
      <c r="I126" s="100"/>
      <c r="J126" s="100"/>
      <c r="K126" s="100"/>
      <c r="L126" s="100"/>
      <c r="M126" s="100"/>
      <c r="N126" s="100"/>
      <c r="O126" s="100"/>
      <c r="P126" s="100"/>
      <c r="Q126" s="100"/>
      <c r="R126" s="100"/>
      <c r="S126" s="100"/>
      <c r="T126" s="100"/>
      <c r="U126" s="124"/>
    </row>
    <row r="127" spans="2:21" ht="20.45" customHeight="1">
      <c r="B127" s="404"/>
      <c r="C127" s="352"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404"/>
      <c r="C128" s="100"/>
      <c r="D128" s="100"/>
      <c r="E128" s="100"/>
      <c r="F128" s="100"/>
      <c r="G128" s="100"/>
      <c r="H128" s="100"/>
      <c r="I128" s="100"/>
      <c r="J128" s="100"/>
      <c r="K128" s="100"/>
      <c r="L128" s="100"/>
      <c r="M128" s="100"/>
      <c r="N128" s="100"/>
      <c r="O128" s="100"/>
      <c r="P128" s="100"/>
      <c r="Q128" s="100"/>
      <c r="R128" s="100"/>
      <c r="S128" s="100"/>
      <c r="T128" s="100"/>
      <c r="U128" s="124"/>
    </row>
    <row r="129" spans="2:21" ht="20.45" customHeight="1" thickBot="1">
      <c r="B129" s="405"/>
      <c r="C129" s="353" t="s">
        <v>8</v>
      </c>
      <c r="D129" s="354" t="s">
        <v>51</v>
      </c>
      <c r="E129" s="355">
        <v>0.1287413190893773</v>
      </c>
      <c r="F129" s="356">
        <v>7.5136752236922247E-2</v>
      </c>
      <c r="G129" s="357">
        <v>9.828246241028446E-2</v>
      </c>
      <c r="H129" s="358">
        <v>0.10220512687230152</v>
      </c>
      <c r="I129" s="355">
        <v>0.1143932457511638</v>
      </c>
      <c r="J129" s="356">
        <v>3.9847615540744355E-2</v>
      </c>
      <c r="K129" s="357">
        <v>3.7342762201615282E-2</v>
      </c>
      <c r="L129" s="358">
        <v>7.2311762568761026E-2</v>
      </c>
      <c r="M129" s="355">
        <v>0.23571641305307484</v>
      </c>
      <c r="N129" s="356">
        <v>0.16608694276277017</v>
      </c>
      <c r="O129" s="357">
        <v>0.21838559403392804</v>
      </c>
      <c r="P129" s="358">
        <v>0.20589591281077096</v>
      </c>
      <c r="Q129" s="355">
        <v>0.24245908997757137</v>
      </c>
      <c r="R129" s="356">
        <v>0.18029712602951775</v>
      </c>
      <c r="S129" s="357">
        <v>0.25955683837217342</v>
      </c>
      <c r="T129" s="358">
        <v>0.23338471203627542</v>
      </c>
      <c r="U129" s="359">
        <v>0.16118362984321133</v>
      </c>
    </row>
    <row r="130" spans="2:21">
      <c r="B130" s="402" t="s">
        <v>535</v>
      </c>
    </row>
    <row r="132" spans="2:21" ht="19.5"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4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45" customHeight="1">
      <c r="B134" s="406" t="s">
        <v>0</v>
      </c>
      <c r="C134" s="409"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45" customHeight="1">
      <c r="B135" s="407"/>
      <c r="C135" s="410"/>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45" customHeight="1" thickBot="1">
      <c r="B136" s="407"/>
      <c r="C136" s="411"/>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407"/>
      <c r="C137" s="100"/>
      <c r="D137" s="100"/>
      <c r="E137" s="100"/>
      <c r="F137" s="100"/>
      <c r="G137" s="100"/>
      <c r="H137" s="100"/>
      <c r="I137" s="100"/>
      <c r="J137" s="100"/>
      <c r="K137" s="100"/>
      <c r="L137" s="100"/>
      <c r="M137" s="100"/>
      <c r="N137" s="100"/>
      <c r="O137" s="100"/>
      <c r="P137" s="100"/>
      <c r="Q137" s="100"/>
      <c r="R137" s="100"/>
      <c r="S137" s="100"/>
      <c r="T137" s="100"/>
      <c r="U137" s="124"/>
    </row>
    <row r="138" spans="2:21" ht="20.45" customHeight="1">
      <c r="B138" s="407"/>
      <c r="C138" s="409"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45" customHeight="1">
      <c r="B139" s="407"/>
      <c r="C139" s="410"/>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45" customHeight="1" thickBot="1">
      <c r="B140" s="407"/>
      <c r="C140" s="411"/>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407"/>
      <c r="C141" s="100"/>
      <c r="D141" s="100"/>
      <c r="E141" s="100"/>
      <c r="F141" s="100"/>
      <c r="G141" s="100"/>
      <c r="H141" s="100"/>
      <c r="I141" s="100"/>
      <c r="J141" s="100"/>
      <c r="K141" s="100"/>
      <c r="L141" s="100"/>
      <c r="M141" s="100"/>
      <c r="N141" s="100"/>
      <c r="O141" s="100"/>
      <c r="P141" s="100"/>
      <c r="Q141" s="100"/>
      <c r="R141" s="100"/>
      <c r="S141" s="100"/>
      <c r="T141" s="100"/>
      <c r="U141" s="124"/>
    </row>
    <row r="142" spans="2:21" ht="20.45" customHeight="1">
      <c r="B142" s="407"/>
      <c r="C142" s="409"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45" customHeight="1">
      <c r="B143" s="407"/>
      <c r="C143" s="410"/>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45" customHeight="1" thickBot="1">
      <c r="B144" s="408"/>
      <c r="C144" s="411"/>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45" customHeight="1">
      <c r="B146" s="412" t="s">
        <v>9</v>
      </c>
      <c r="C146" s="409"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45" customHeight="1">
      <c r="B147" s="413"/>
      <c r="C147" s="410"/>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45" customHeight="1" thickBot="1">
      <c r="B148" s="413"/>
      <c r="C148" s="411"/>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13"/>
      <c r="C149" s="100"/>
      <c r="D149" s="100"/>
      <c r="E149" s="100"/>
      <c r="F149" s="100"/>
      <c r="G149" s="100"/>
      <c r="H149" s="100"/>
      <c r="I149" s="100"/>
      <c r="J149" s="100"/>
      <c r="K149" s="100"/>
      <c r="L149" s="100"/>
      <c r="M149" s="100"/>
      <c r="N149" s="100"/>
      <c r="O149" s="100"/>
      <c r="P149" s="100"/>
      <c r="Q149" s="100"/>
      <c r="R149" s="100"/>
      <c r="S149" s="100"/>
      <c r="T149" s="100"/>
      <c r="U149" s="100"/>
    </row>
    <row r="150" spans="2:21" ht="20.45" customHeight="1">
      <c r="B150" s="413"/>
      <c r="C150" s="409"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45" customHeight="1">
      <c r="B151" s="413"/>
      <c r="C151" s="410"/>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45" customHeight="1" thickBot="1">
      <c r="B152" s="413"/>
      <c r="C152" s="411"/>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13"/>
      <c r="C153" s="100"/>
      <c r="D153" s="100"/>
      <c r="E153" s="100"/>
      <c r="F153" s="100"/>
      <c r="G153" s="100"/>
      <c r="H153" s="100"/>
      <c r="I153" s="100"/>
      <c r="J153" s="100"/>
      <c r="K153" s="100"/>
      <c r="L153" s="100"/>
      <c r="M153" s="100"/>
      <c r="N153" s="100"/>
      <c r="O153" s="100"/>
      <c r="P153" s="100"/>
      <c r="Q153" s="100"/>
      <c r="R153" s="100"/>
      <c r="S153" s="100"/>
      <c r="T153" s="100"/>
      <c r="U153" s="100"/>
    </row>
    <row r="154" spans="2:21" ht="20.45" customHeight="1">
      <c r="B154" s="413"/>
      <c r="C154" s="409"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45" customHeight="1">
      <c r="B155" s="413"/>
      <c r="C155" s="410"/>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45" customHeight="1" thickBot="1">
      <c r="B156" s="414"/>
      <c r="C156" s="411"/>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45" customHeight="1">
      <c r="B158" s="403" t="s">
        <v>449</v>
      </c>
      <c r="C158" s="352"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0.10167847595846807</v>
      </c>
      <c r="N158" s="110">
        <v>0.23981784926998709</v>
      </c>
      <c r="O158" s="111">
        <v>0.12290886286164822</v>
      </c>
      <c r="P158" s="112">
        <v>0.16792365648976873</v>
      </c>
      <c r="Q158" s="109">
        <v>0.11701258882187314</v>
      </c>
      <c r="R158" s="110">
        <v>9.166021961822278E-2</v>
      </c>
      <c r="S158" s="111">
        <v>0.1500502574471872</v>
      </c>
      <c r="T158" s="112">
        <v>0.12353963609826857</v>
      </c>
      <c r="U158" s="113">
        <v>0.121403828187823</v>
      </c>
    </row>
    <row r="159" spans="2:21" ht="6.75" customHeight="1" thickBot="1">
      <c r="B159" s="404"/>
      <c r="C159" s="100"/>
      <c r="D159" s="100"/>
      <c r="E159" s="100"/>
      <c r="F159" s="100"/>
      <c r="G159" s="100"/>
      <c r="H159" s="100"/>
      <c r="I159" s="100"/>
      <c r="J159" s="100"/>
      <c r="K159" s="100"/>
      <c r="L159" s="100"/>
      <c r="M159" s="100"/>
      <c r="N159" s="100"/>
      <c r="O159" s="100"/>
      <c r="P159" s="100"/>
      <c r="Q159" s="100"/>
      <c r="R159" s="100"/>
      <c r="S159" s="100"/>
      <c r="T159" s="100"/>
      <c r="U159" s="124"/>
    </row>
    <row r="160" spans="2:21" ht="20.45" customHeight="1">
      <c r="B160" s="404"/>
      <c r="C160" s="352"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5.3226189344906423E-2</v>
      </c>
      <c r="N160" s="110">
        <v>0.20095008317104002</v>
      </c>
      <c r="O160" s="111">
        <v>9.1699831289795364E-2</v>
      </c>
      <c r="P160" s="112">
        <v>0.1284791786897404</v>
      </c>
      <c r="Q160" s="109">
        <v>9.8581623984390673E-2</v>
      </c>
      <c r="R160" s="110">
        <v>7.5045018801485716E-2</v>
      </c>
      <c r="S160" s="111">
        <v>9.8882342005436288E-2</v>
      </c>
      <c r="T160" s="112">
        <v>9.2259214727771918E-2</v>
      </c>
      <c r="U160" s="113">
        <v>8.8342634286761978E-2</v>
      </c>
    </row>
    <row r="161" spans="2:21" ht="6.75" customHeight="1" thickBot="1">
      <c r="B161" s="404"/>
      <c r="C161" s="100"/>
      <c r="D161" s="100"/>
      <c r="E161" s="100"/>
      <c r="F161" s="100"/>
      <c r="G161" s="100"/>
      <c r="H161" s="100"/>
      <c r="I161" s="100"/>
      <c r="J161" s="100"/>
      <c r="K161" s="100"/>
      <c r="L161" s="100"/>
      <c r="M161" s="100"/>
      <c r="N161" s="100"/>
      <c r="O161" s="100"/>
      <c r="P161" s="100"/>
      <c r="Q161" s="100"/>
      <c r="R161" s="100"/>
      <c r="S161" s="100"/>
      <c r="T161" s="100"/>
      <c r="U161" s="124"/>
    </row>
    <row r="162" spans="2:21" ht="20.45" customHeight="1" thickBot="1">
      <c r="B162" s="405"/>
      <c r="C162" s="353" t="s">
        <v>8</v>
      </c>
      <c r="D162" s="354" t="s">
        <v>51</v>
      </c>
      <c r="E162" s="355">
        <v>0.1613611036398083</v>
      </c>
      <c r="F162" s="356">
        <v>0.21138520852253606</v>
      </c>
      <c r="G162" s="357">
        <v>0.22164771187730423</v>
      </c>
      <c r="H162" s="358">
        <v>0.19881087138770573</v>
      </c>
      <c r="I162" s="355">
        <v>0.34150157624737459</v>
      </c>
      <c r="J162" s="356">
        <v>0.17569971695442504</v>
      </c>
      <c r="K162" s="357">
        <v>0.25643035275974846</v>
      </c>
      <c r="L162" s="358">
        <v>0.27033689740638178</v>
      </c>
      <c r="M162" s="355">
        <v>0.29699506277181409</v>
      </c>
      <c r="N162" s="356">
        <v>0.38425127725844654</v>
      </c>
      <c r="O162" s="357">
        <v>0.25014843222453553</v>
      </c>
      <c r="P162" s="358">
        <v>0.3219049269612918</v>
      </c>
      <c r="Q162" s="355">
        <v>0.19184500835124463</v>
      </c>
      <c r="R162" s="356">
        <v>0.16302020875950304</v>
      </c>
      <c r="S162" s="357">
        <v>0.34776963441260667</v>
      </c>
      <c r="T162" s="358">
        <v>0.24985943829567253</v>
      </c>
      <c r="U162" s="359">
        <v>0.25548753846256583</v>
      </c>
    </row>
    <row r="163" spans="2:21">
      <c r="B163" s="402" t="s">
        <v>535</v>
      </c>
    </row>
    <row r="165" spans="2:21" ht="19.5" thickBot="1">
      <c r="B165" s="100"/>
      <c r="C165" s="100"/>
      <c r="D165" s="100"/>
      <c r="E165" s="125">
        <v>2025</v>
      </c>
      <c r="F165" s="100"/>
      <c r="G165" s="100"/>
      <c r="H165" s="100"/>
      <c r="I165" s="100"/>
      <c r="J165" s="100"/>
      <c r="K165" s="100"/>
      <c r="L165" s="100"/>
      <c r="M165" s="100"/>
      <c r="N165" s="100"/>
      <c r="O165" s="100"/>
      <c r="P165" s="100"/>
      <c r="Q165" s="100"/>
      <c r="R165" s="100"/>
      <c r="S165" s="100"/>
      <c r="T165" s="100"/>
      <c r="U165" s="100"/>
    </row>
    <row r="166" spans="2:21" ht="20.45" customHeight="1" thickBot="1">
      <c r="B166" s="102"/>
      <c r="C166" s="100"/>
      <c r="D166" s="100"/>
      <c r="E166" s="103" t="s">
        <v>13</v>
      </c>
      <c r="F166" s="104" t="s">
        <v>14</v>
      </c>
      <c r="G166" s="105" t="s">
        <v>15</v>
      </c>
      <c r="H166" s="106" t="s">
        <v>16</v>
      </c>
      <c r="I166" s="103" t="s">
        <v>17</v>
      </c>
      <c r="J166" s="104" t="s">
        <v>18</v>
      </c>
      <c r="K166" s="105" t="s">
        <v>19</v>
      </c>
      <c r="L166" s="106" t="s">
        <v>20</v>
      </c>
      <c r="M166" s="103" t="s">
        <v>21</v>
      </c>
      <c r="N166" s="104" t="s">
        <v>22</v>
      </c>
      <c r="O166" s="105" t="s">
        <v>23</v>
      </c>
      <c r="P166" s="106" t="s">
        <v>24</v>
      </c>
      <c r="Q166" s="103" t="s">
        <v>25</v>
      </c>
      <c r="R166" s="104" t="s">
        <v>26</v>
      </c>
      <c r="S166" s="105" t="s">
        <v>27</v>
      </c>
      <c r="T166" s="106" t="s">
        <v>28</v>
      </c>
      <c r="U166" s="107">
        <v>2025</v>
      </c>
    </row>
    <row r="167" spans="2:21" ht="20.45" customHeight="1">
      <c r="B167" s="406" t="s">
        <v>0</v>
      </c>
      <c r="C167" s="409" t="s">
        <v>12</v>
      </c>
      <c r="D167" s="108" t="s">
        <v>51</v>
      </c>
      <c r="E167" s="109">
        <v>6.373149040660768E-2</v>
      </c>
      <c r="F167" s="110">
        <v>8.354030350686735E-2</v>
      </c>
      <c r="G167" s="111">
        <v>8.186525989407431E-2</v>
      </c>
      <c r="H167" s="112">
        <v>7.7081762220376923E-2</v>
      </c>
      <c r="I167" s="109">
        <v>0.12338925559059251</v>
      </c>
      <c r="J167" s="110">
        <v>0.17365078112545124</v>
      </c>
      <c r="K167" s="111">
        <v>0.18062892329740024</v>
      </c>
      <c r="L167" s="112">
        <v>0.15895871407734824</v>
      </c>
      <c r="M167" s="109">
        <v>9.2952948328429749E-2</v>
      </c>
      <c r="N167" s="110">
        <v>0.18916393958951222</v>
      </c>
      <c r="O167" s="111">
        <v>0.19693379971780339</v>
      </c>
      <c r="P167" s="112">
        <v>0.16748020136569777</v>
      </c>
      <c r="Q167" s="109">
        <v>0.17943523077250925</v>
      </c>
      <c r="R167" s="110">
        <v>0.14895158054233176</v>
      </c>
      <c r="S167" s="111">
        <v>0.12105112483373412</v>
      </c>
      <c r="T167" s="112">
        <v>0.14897521985083267</v>
      </c>
      <c r="U167" s="113">
        <v>0.13432057439051664</v>
      </c>
    </row>
    <row r="168" spans="2:21" ht="20.45" customHeight="1">
      <c r="B168" s="407"/>
      <c r="C168" s="410"/>
      <c r="D168" s="114" t="s">
        <v>30</v>
      </c>
      <c r="E168" s="115">
        <v>4.0703301619171586E-2</v>
      </c>
      <c r="F168" s="116">
        <v>5.3672144589869228E-2</v>
      </c>
      <c r="G168" s="117">
        <v>6.1943365214117869E-2</v>
      </c>
      <c r="H168" s="118">
        <v>5.2164879777895509E-2</v>
      </c>
      <c r="I168" s="115">
        <v>6.2049852509215762E-2</v>
      </c>
      <c r="J168" s="116">
        <v>9.9840129449335471E-2</v>
      </c>
      <c r="K168" s="117">
        <v>0.1146980295395747</v>
      </c>
      <c r="L168" s="118">
        <v>9.2427265736808623E-2</v>
      </c>
      <c r="M168" s="115">
        <v>6.2885673917197155E-2</v>
      </c>
      <c r="N168" s="116">
        <v>0.11364227849234342</v>
      </c>
      <c r="O168" s="117">
        <v>0.14332319202369667</v>
      </c>
      <c r="P168" s="118">
        <v>0.1129058123619906</v>
      </c>
      <c r="Q168" s="115">
        <v>0.13268778505804135</v>
      </c>
      <c r="R168" s="116">
        <v>0.12226477672591436</v>
      </c>
      <c r="S168" s="117">
        <v>6.7158644868097125E-2</v>
      </c>
      <c r="T168" s="118">
        <v>0.1060421878475085</v>
      </c>
      <c r="U168" s="118">
        <v>8.9488108594202975E-2</v>
      </c>
    </row>
    <row r="169" spans="2:21" ht="20.45" customHeight="1" thickBot="1">
      <c r="B169" s="407"/>
      <c r="C169" s="411"/>
      <c r="D169" s="119" t="s">
        <v>31</v>
      </c>
      <c r="E169" s="120">
        <v>2.3028368325588171E-2</v>
      </c>
      <c r="F169" s="121">
        <v>2.9868394561627425E-2</v>
      </c>
      <c r="G169" s="122">
        <v>1.9922149192930474E-2</v>
      </c>
      <c r="H169" s="123">
        <v>2.4917106652884234E-2</v>
      </c>
      <c r="I169" s="120">
        <v>6.1339701515176072E-2</v>
      </c>
      <c r="J169" s="121">
        <v>7.3811520797532851E-2</v>
      </c>
      <c r="K169" s="122">
        <v>6.5931208861986598E-2</v>
      </c>
      <c r="L169" s="123">
        <v>6.6531911231054452E-2</v>
      </c>
      <c r="M169" s="120">
        <v>3.0067578627309296E-2</v>
      </c>
      <c r="N169" s="121">
        <v>7.5522358894457645E-2</v>
      </c>
      <c r="O169" s="122">
        <v>5.3611245025370104E-2</v>
      </c>
      <c r="P169" s="123">
        <v>5.457495950103361E-2</v>
      </c>
      <c r="Q169" s="120">
        <v>4.6747948734435309E-2</v>
      </c>
      <c r="R169" s="121">
        <v>2.6687407167050814E-2</v>
      </c>
      <c r="S169" s="122">
        <v>5.389293802350302E-2</v>
      </c>
      <c r="T169" s="123">
        <v>4.293355081388394E-2</v>
      </c>
      <c r="U169" s="123">
        <v>4.4832900685271397E-2</v>
      </c>
    </row>
    <row r="170" spans="2:21" ht="6.75" customHeight="1" thickBot="1">
      <c r="B170" s="407"/>
      <c r="C170" s="100"/>
      <c r="D170" s="100"/>
      <c r="E170" s="100"/>
      <c r="F170" s="100"/>
      <c r="G170" s="100"/>
      <c r="H170" s="100"/>
      <c r="I170" s="100"/>
      <c r="J170" s="100"/>
      <c r="K170" s="100"/>
      <c r="L170" s="100"/>
      <c r="M170" s="100"/>
      <c r="N170" s="100"/>
      <c r="O170" s="100"/>
      <c r="P170" s="100"/>
      <c r="Q170" s="100"/>
      <c r="R170" s="100"/>
      <c r="S170" s="100"/>
      <c r="T170" s="100"/>
      <c r="U170" s="124"/>
    </row>
    <row r="171" spans="2:21" ht="20.45" customHeight="1">
      <c r="B171" s="407"/>
      <c r="C171" s="409" t="s">
        <v>1</v>
      </c>
      <c r="D171" s="108" t="s">
        <v>51</v>
      </c>
      <c r="E171" s="109">
        <v>4.5697337412424106E-2</v>
      </c>
      <c r="F171" s="110">
        <v>5.8563829614867398E-2</v>
      </c>
      <c r="G171" s="111">
        <v>5.9751688249804993E-2</v>
      </c>
      <c r="H171" s="112">
        <v>5.4968164220617295E-2</v>
      </c>
      <c r="I171" s="109">
        <v>0.10094467396168659</v>
      </c>
      <c r="J171" s="110">
        <v>0.1387388801863994</v>
      </c>
      <c r="K171" s="111">
        <v>0.1542084249874939</v>
      </c>
      <c r="L171" s="112">
        <v>0.13162059369837595</v>
      </c>
      <c r="M171" s="109">
        <v>8.2607809474465693E-2</v>
      </c>
      <c r="N171" s="110">
        <v>0.17452605586839032</v>
      </c>
      <c r="O171" s="111">
        <v>0.18556802841103187</v>
      </c>
      <c r="P171" s="112">
        <v>0.15501024971036037</v>
      </c>
      <c r="Q171" s="109">
        <v>0.16019268130322806</v>
      </c>
      <c r="R171" s="110">
        <v>0.12675546432348106</v>
      </c>
      <c r="S171" s="111">
        <v>0.10747063760923949</v>
      </c>
      <c r="T171" s="112">
        <v>0.13087800295615051</v>
      </c>
      <c r="U171" s="113">
        <v>0.11437578870295058</v>
      </c>
    </row>
    <row r="172" spans="2:21" ht="20.45" customHeight="1">
      <c r="B172" s="407"/>
      <c r="C172" s="410"/>
      <c r="D172" s="114" t="s">
        <v>30</v>
      </c>
      <c r="E172" s="115">
        <v>2.0684114438276582E-2</v>
      </c>
      <c r="F172" s="116">
        <v>2.8329702340949656E-2</v>
      </c>
      <c r="G172" s="117">
        <v>3.7354388940669524E-2</v>
      </c>
      <c r="H172" s="118">
        <v>2.8583488978092621E-2</v>
      </c>
      <c r="I172" s="115">
        <v>3.8392061830451539E-2</v>
      </c>
      <c r="J172" s="116">
        <v>6.0373460092036313E-2</v>
      </c>
      <c r="K172" s="117">
        <v>7.8266614527688017E-2</v>
      </c>
      <c r="L172" s="118">
        <v>5.9579810637754166E-2</v>
      </c>
      <c r="M172" s="115">
        <v>5.2638226103181786E-2</v>
      </c>
      <c r="N172" s="116">
        <v>9.7128888312039904E-2</v>
      </c>
      <c r="O172" s="117">
        <v>0.12638597161091739</v>
      </c>
      <c r="P172" s="118">
        <v>9.7575495495325626E-2</v>
      </c>
      <c r="Q172" s="115">
        <v>0.11395863798615243</v>
      </c>
      <c r="R172" s="116">
        <v>9.6896082681365403E-2</v>
      </c>
      <c r="S172" s="117">
        <v>5.0410236893745256E-2</v>
      </c>
      <c r="T172" s="118">
        <v>8.5914050768120573E-2</v>
      </c>
      <c r="U172" s="118">
        <v>6.6820714912198639E-2</v>
      </c>
    </row>
    <row r="173" spans="2:21" ht="20.45" customHeight="1" thickBot="1">
      <c r="B173" s="407"/>
      <c r="C173" s="411"/>
      <c r="D173" s="119" t="s">
        <v>31</v>
      </c>
      <c r="E173" s="120">
        <v>2.5013300556817757E-2</v>
      </c>
      <c r="F173" s="121">
        <v>3.0234236729573361E-2</v>
      </c>
      <c r="G173" s="122">
        <v>2.2397393189574191E-2</v>
      </c>
      <c r="H173" s="123">
        <v>2.6384770469871664E-2</v>
      </c>
      <c r="I173" s="120">
        <v>6.2552651739484558E-2</v>
      </c>
      <c r="J173" s="121">
        <v>7.8365803977782394E-2</v>
      </c>
      <c r="K173" s="122">
        <v>7.5941841202630658E-2</v>
      </c>
      <c r="L173" s="123">
        <v>7.2040916252514894E-2</v>
      </c>
      <c r="M173" s="120">
        <v>2.9969803309926143E-2</v>
      </c>
      <c r="N173" s="121">
        <v>7.7397528560778028E-2</v>
      </c>
      <c r="O173" s="122">
        <v>5.9182557036111604E-2</v>
      </c>
      <c r="P173" s="123">
        <v>5.7435135859010146E-2</v>
      </c>
      <c r="Q173" s="120">
        <v>4.6234373287599974E-2</v>
      </c>
      <c r="R173" s="121">
        <v>2.985975152874901E-2</v>
      </c>
      <c r="S173" s="122">
        <v>5.7060697114994924E-2</v>
      </c>
      <c r="T173" s="123">
        <v>4.4964282690737198E-2</v>
      </c>
      <c r="U173" s="123">
        <v>4.7555309297829876E-2</v>
      </c>
    </row>
    <row r="174" spans="2:21" ht="6.75" customHeight="1" thickBot="1">
      <c r="B174" s="407"/>
      <c r="C174" s="100"/>
      <c r="D174" s="100"/>
      <c r="E174" s="100"/>
      <c r="F174" s="100"/>
      <c r="G174" s="100"/>
      <c r="H174" s="100"/>
      <c r="I174" s="100"/>
      <c r="J174" s="100"/>
      <c r="K174" s="100"/>
      <c r="L174" s="100"/>
      <c r="M174" s="100"/>
      <c r="N174" s="100"/>
      <c r="O174" s="100"/>
      <c r="P174" s="100"/>
      <c r="Q174" s="100"/>
      <c r="R174" s="100"/>
      <c r="S174" s="100"/>
      <c r="T174" s="100"/>
      <c r="U174" s="124"/>
    </row>
    <row r="175" spans="2:21" ht="20.45" customHeight="1">
      <c r="B175" s="407"/>
      <c r="C175" s="409" t="s">
        <v>8</v>
      </c>
      <c r="D175" s="108" t="s">
        <v>51</v>
      </c>
      <c r="E175" s="109">
        <v>0.15044172255810606</v>
      </c>
      <c r="F175" s="110">
        <v>0.19203607173233753</v>
      </c>
      <c r="G175" s="111">
        <v>0.17424381125849472</v>
      </c>
      <c r="H175" s="112">
        <v>0.17491129046990236</v>
      </c>
      <c r="I175" s="109">
        <v>0.21792364358672431</v>
      </c>
      <c r="J175" s="110">
        <v>0.34041075527690007</v>
      </c>
      <c r="K175" s="111">
        <v>0.29320543406276239</v>
      </c>
      <c r="L175" s="112">
        <v>0.27860422238755767</v>
      </c>
      <c r="M175" s="109">
        <v>0.14128535722767771</v>
      </c>
      <c r="N175" s="110">
        <v>0.25555066373782948</v>
      </c>
      <c r="O175" s="111">
        <v>0.24404463469070259</v>
      </c>
      <c r="P175" s="112">
        <v>0.2223190325946357</v>
      </c>
      <c r="Q175" s="109">
        <v>0.2596947256549838</v>
      </c>
      <c r="R175" s="110">
        <v>0.23353797478930646</v>
      </c>
      <c r="S175" s="111">
        <v>0.17627035326274282</v>
      </c>
      <c r="T175" s="112">
        <v>0.22163502459902068</v>
      </c>
      <c r="U175" s="113">
        <v>0.21962017520525762</v>
      </c>
    </row>
    <row r="176" spans="2:21" ht="20.45" customHeight="1">
      <c r="B176" s="407"/>
      <c r="C176" s="410"/>
      <c r="D176" s="114" t="s">
        <v>30</v>
      </c>
      <c r="E176" s="115">
        <v>0.13695780098487706</v>
      </c>
      <c r="F176" s="116">
        <v>0.16375764954926975</v>
      </c>
      <c r="G176" s="117">
        <v>0.16466281932201784</v>
      </c>
      <c r="H176" s="118">
        <v>0.15648785505480306</v>
      </c>
      <c r="I176" s="115">
        <v>0.16169415865556477</v>
      </c>
      <c r="J176" s="116">
        <v>0.28835638278531023</v>
      </c>
      <c r="K176" s="117">
        <v>0.26993058935639641</v>
      </c>
      <c r="L176" s="118">
        <v>0.23618442268626144</v>
      </c>
      <c r="M176" s="115">
        <v>0.1107616710316061</v>
      </c>
      <c r="N176" s="116">
        <v>0.18853492687912557</v>
      </c>
      <c r="O176" s="117">
        <v>0.21352754280902361</v>
      </c>
      <c r="P176" s="118">
        <v>0.18032360856307933</v>
      </c>
      <c r="Q176" s="115">
        <v>0.21080590999615512</v>
      </c>
      <c r="R176" s="116">
        <v>0.21894143559837229</v>
      </c>
      <c r="S176" s="117">
        <v>0.13525886472542262</v>
      </c>
      <c r="T176" s="118">
        <v>0.18685607865978554</v>
      </c>
      <c r="U176" s="118">
        <v>0.18643172397688532</v>
      </c>
    </row>
    <row r="177" spans="2:21" ht="20.45" customHeight="1" thickBot="1">
      <c r="B177" s="408"/>
      <c r="C177" s="411"/>
      <c r="D177" s="119" t="s">
        <v>31</v>
      </c>
      <c r="E177" s="120">
        <v>1.3484591324785295E-2</v>
      </c>
      <c r="F177" s="121">
        <v>2.8279205982315231E-2</v>
      </c>
      <c r="G177" s="122">
        <v>9.5819174853709575E-3</v>
      </c>
      <c r="H177" s="123">
        <v>1.8424230240535508E-2</v>
      </c>
      <c r="I177" s="120">
        <v>5.6230873512919964E-2</v>
      </c>
      <c r="J177" s="121">
        <v>5.205755939787754E-2</v>
      </c>
      <c r="K177" s="122">
        <v>2.3276371460919799E-2</v>
      </c>
      <c r="L177" s="123">
        <v>4.2421705520536E-2</v>
      </c>
      <c r="M177" s="120">
        <v>3.0524384155670617E-2</v>
      </c>
      <c r="N177" s="121">
        <v>6.7017962101851083E-2</v>
      </c>
      <c r="O177" s="122">
        <v>3.0518297469363395E-2</v>
      </c>
      <c r="P177" s="123">
        <v>4.1996825045101403E-2</v>
      </c>
      <c r="Q177" s="120">
        <v>4.8890040457419501E-2</v>
      </c>
      <c r="R177" s="121">
        <v>1.4598032241268769E-2</v>
      </c>
      <c r="S177" s="122">
        <v>4.1012603909603845E-2</v>
      </c>
      <c r="T177" s="123">
        <v>3.4780220800396548E-2</v>
      </c>
      <c r="U177" s="123">
        <v>3.3189738831167132E-2</v>
      </c>
    </row>
    <row r="178" spans="2:21" ht="6.75" customHeight="1" thickBot="1">
      <c r="B178" s="100"/>
      <c r="C178" s="100"/>
      <c r="D178" s="100"/>
      <c r="E178" s="100"/>
      <c r="F178" s="100"/>
      <c r="G178" s="100"/>
      <c r="H178" s="100"/>
      <c r="I178" s="100"/>
      <c r="J178" s="100"/>
      <c r="K178" s="100"/>
      <c r="L178" s="100"/>
      <c r="M178" s="100"/>
      <c r="N178" s="100"/>
      <c r="O178" s="100"/>
      <c r="P178" s="100"/>
      <c r="Q178" s="100"/>
      <c r="R178" s="100"/>
      <c r="S178" s="100"/>
      <c r="T178" s="100"/>
      <c r="U178" s="100"/>
    </row>
    <row r="179" spans="2:21" ht="20.45" customHeight="1">
      <c r="B179" s="412" t="s">
        <v>9</v>
      </c>
      <c r="C179" s="409" t="s">
        <v>12</v>
      </c>
      <c r="D179" s="108" t="s">
        <v>51</v>
      </c>
      <c r="E179" s="109">
        <v>4.2666072443940654E-2</v>
      </c>
      <c r="F179" s="110">
        <v>9.9171448715970528E-2</v>
      </c>
      <c r="G179" s="111">
        <v>6.7225760629896353E-2</v>
      </c>
      <c r="H179" s="112">
        <v>7.1162796866745009E-2</v>
      </c>
      <c r="I179" s="109">
        <v>0.14451953925229871</v>
      </c>
      <c r="J179" s="110">
        <v>0.12672586536040845</v>
      </c>
      <c r="K179" s="111">
        <v>0.16228081054284149</v>
      </c>
      <c r="L179" s="112">
        <v>0.14336427516530767</v>
      </c>
      <c r="M179" s="109">
        <v>0.10072350575273836</v>
      </c>
      <c r="N179" s="110">
        <v>0.15968389433194088</v>
      </c>
      <c r="O179" s="111">
        <v>0.14501973959942263</v>
      </c>
      <c r="P179" s="112">
        <v>0.13304862304452114</v>
      </c>
      <c r="Q179" s="109">
        <v>0.15044376251973471</v>
      </c>
      <c r="R179" s="110">
        <v>0.11692318984088473</v>
      </c>
      <c r="S179" s="111">
        <v>8.5593933826654603E-2</v>
      </c>
      <c r="T179" s="112">
        <v>0.12863129661996522</v>
      </c>
      <c r="U179" s="113">
        <v>0.12853102521052326</v>
      </c>
    </row>
    <row r="180" spans="2:21" ht="20.45" customHeight="1">
      <c r="B180" s="413"/>
      <c r="C180" s="410"/>
      <c r="D180" s="114" t="s">
        <v>30</v>
      </c>
      <c r="E180" s="115">
        <v>2.6956131420467686E-2</v>
      </c>
      <c r="F180" s="116">
        <v>3.290132087029625E-2</v>
      </c>
      <c r="G180" s="117">
        <v>3.3519438665954485E-2</v>
      </c>
      <c r="H180" s="118">
        <v>3.2177672124304793E-2</v>
      </c>
      <c r="I180" s="115">
        <v>7.634439237742513E-2</v>
      </c>
      <c r="J180" s="116">
        <v>8.6171371555536086E-2</v>
      </c>
      <c r="K180" s="117">
        <v>8.6019223179756993E-2</v>
      </c>
      <c r="L180" s="118">
        <v>8.3368708462672816E-2</v>
      </c>
      <c r="M180" s="115">
        <v>6.9141602996162344E-2</v>
      </c>
      <c r="N180" s="116">
        <v>4.9166589347947508E-2</v>
      </c>
      <c r="O180" s="117">
        <v>3.1634957194973376E-2</v>
      </c>
      <c r="P180" s="118">
        <v>5.2270206857448993E-2</v>
      </c>
      <c r="Q180" s="115">
        <v>4.6543783886986122E-2</v>
      </c>
      <c r="R180" s="116">
        <v>5.0817274884142706E-2</v>
      </c>
      <c r="S180" s="117">
        <v>3.5252244825504084E-2</v>
      </c>
      <c r="T180" s="118">
        <v>4.6029340544548464E-2</v>
      </c>
      <c r="U180" s="118">
        <v>6.1834688957457251E-2</v>
      </c>
    </row>
    <row r="181" spans="2:21" ht="20.45" customHeight="1" thickBot="1">
      <c r="B181" s="413"/>
      <c r="C181" s="411"/>
      <c r="D181" s="119" t="s">
        <v>31</v>
      </c>
      <c r="E181" s="120">
        <v>1.5710859374865119E-2</v>
      </c>
      <c r="F181" s="121">
        <v>6.6270494533398339E-2</v>
      </c>
      <c r="G181" s="122">
        <v>3.3706178955602371E-2</v>
      </c>
      <c r="H181" s="123">
        <v>3.8985305850504068E-2</v>
      </c>
      <c r="I181" s="120">
        <v>6.8175719485247879E-2</v>
      </c>
      <c r="J181" s="121">
        <v>4.0554711687549205E-2</v>
      </c>
      <c r="K181" s="122">
        <v>7.6261720344890135E-2</v>
      </c>
      <c r="L181" s="123">
        <v>5.9995856125604208E-2</v>
      </c>
      <c r="M181" s="120">
        <v>3.1581996335202707E-2</v>
      </c>
      <c r="N181" s="121">
        <v>0.11051755131926236</v>
      </c>
      <c r="O181" s="122">
        <v>0.113385316704459</v>
      </c>
      <c r="P181" s="123">
        <v>8.0778679279961255E-2</v>
      </c>
      <c r="Q181" s="120">
        <v>0.10390013296479796</v>
      </c>
      <c r="R181" s="121">
        <v>6.6107745054905423E-2</v>
      </c>
      <c r="S181" s="122">
        <v>5.034373147125272E-2</v>
      </c>
      <c r="T181" s="123">
        <v>8.2602972766948848E-2</v>
      </c>
      <c r="U181" s="123">
        <v>6.6696668606647649E-2</v>
      </c>
    </row>
    <row r="182" spans="2:21" ht="6.75" customHeight="1" thickBot="1">
      <c r="B182" s="413"/>
      <c r="C182" s="100"/>
      <c r="D182" s="100"/>
      <c r="E182" s="100"/>
      <c r="F182" s="100"/>
      <c r="G182" s="100"/>
      <c r="H182" s="100"/>
      <c r="I182" s="100"/>
      <c r="J182" s="100"/>
      <c r="K182" s="100"/>
      <c r="L182" s="100"/>
      <c r="M182" s="100"/>
      <c r="N182" s="100"/>
      <c r="O182" s="100"/>
      <c r="P182" s="100"/>
      <c r="Q182" s="100"/>
      <c r="R182" s="100"/>
      <c r="S182" s="100"/>
      <c r="T182" s="100"/>
      <c r="U182" s="100"/>
    </row>
    <row r="183" spans="2:21" ht="20.45" customHeight="1">
      <c r="B183" s="413"/>
      <c r="C183" s="409" t="s">
        <v>1</v>
      </c>
      <c r="D183" s="108" t="s">
        <v>51</v>
      </c>
      <c r="E183" s="109">
        <v>3.5075975722753353E-2</v>
      </c>
      <c r="F183" s="110">
        <v>9.3688231662182736E-2</v>
      </c>
      <c r="G183" s="111">
        <v>6.4906683634815124E-2</v>
      </c>
      <c r="H183" s="112">
        <v>6.7020485424602996E-2</v>
      </c>
      <c r="I183" s="109">
        <v>0.14646857504393598</v>
      </c>
      <c r="J183" s="110">
        <v>0.12734048054644342</v>
      </c>
      <c r="K183" s="111">
        <v>0.16114543933965797</v>
      </c>
      <c r="L183" s="112">
        <v>0.14384440004928101</v>
      </c>
      <c r="M183" s="109">
        <v>0.10613439117281492</v>
      </c>
      <c r="N183" s="110">
        <v>0.16171781709699742</v>
      </c>
      <c r="O183" s="111">
        <v>0.14149013613027286</v>
      </c>
      <c r="P183" s="112">
        <v>0.13483353809573076</v>
      </c>
      <c r="Q183" s="109">
        <v>0.14829618780691442</v>
      </c>
      <c r="R183" s="110">
        <v>0.10971148067002252</v>
      </c>
      <c r="S183" s="111">
        <v>7.936566370802027E-2</v>
      </c>
      <c r="T183" s="112">
        <v>0.1245318216860965</v>
      </c>
      <c r="U183" s="113">
        <v>0.12844198385544783</v>
      </c>
    </row>
    <row r="184" spans="2:21" ht="20.45" customHeight="1">
      <c r="B184" s="413"/>
      <c r="C184" s="410"/>
      <c r="D184" s="114" t="s">
        <v>30</v>
      </c>
      <c r="E184" s="115">
        <v>1.9455169185019789E-2</v>
      </c>
      <c r="F184" s="116">
        <v>2.395644556591069E-2</v>
      </c>
      <c r="G184" s="117">
        <v>2.8452596171873359E-2</v>
      </c>
      <c r="H184" s="118">
        <v>2.565816322465133E-2</v>
      </c>
      <c r="I184" s="115">
        <v>7.5798383421603832E-2</v>
      </c>
      <c r="J184" s="116">
        <v>8.2555285081861773E-2</v>
      </c>
      <c r="K184" s="117">
        <v>7.7670809889590575E-2</v>
      </c>
      <c r="L184" s="118">
        <v>7.9066888115075701E-2</v>
      </c>
      <c r="M184" s="115">
        <v>7.3012641499477143E-2</v>
      </c>
      <c r="N184" s="116">
        <v>4.2509192573925721E-2</v>
      </c>
      <c r="O184" s="117">
        <v>1.8782331781146844E-2</v>
      </c>
      <c r="P184" s="118">
        <v>4.8148010409922483E-2</v>
      </c>
      <c r="Q184" s="115">
        <v>3.9344046811232068E-2</v>
      </c>
      <c r="R184" s="116">
        <v>3.7368221479976357E-2</v>
      </c>
      <c r="S184" s="117">
        <v>2.432085602782371E-2</v>
      </c>
      <c r="T184" s="118">
        <v>3.6230728574958619E-2</v>
      </c>
      <c r="U184" s="118">
        <v>5.6706084016699826E-2</v>
      </c>
    </row>
    <row r="185" spans="2:21" ht="20.45" customHeight="1" thickBot="1">
      <c r="B185" s="413"/>
      <c r="C185" s="411"/>
      <c r="D185" s="119" t="s">
        <v>31</v>
      </c>
      <c r="E185" s="120">
        <v>1.5620773481743316E-2</v>
      </c>
      <c r="F185" s="121">
        <v>6.9731763196315716E-2</v>
      </c>
      <c r="G185" s="122">
        <v>3.6453938120488451E-2</v>
      </c>
      <c r="H185" s="123">
        <v>4.1362226771103114E-2</v>
      </c>
      <c r="I185" s="120">
        <v>7.0670227032982896E-2</v>
      </c>
      <c r="J185" s="121">
        <v>4.4785240434714053E-2</v>
      </c>
      <c r="K185" s="122">
        <v>8.3474623550190585E-2</v>
      </c>
      <c r="L185" s="123">
        <v>6.4777537383064271E-2</v>
      </c>
      <c r="M185" s="120">
        <v>3.312170397845933E-2</v>
      </c>
      <c r="N185" s="121">
        <v>0.11920868794036088</v>
      </c>
      <c r="O185" s="122">
        <v>0.12270811801277252</v>
      </c>
      <c r="P185" s="123">
        <v>8.6685614213878895E-2</v>
      </c>
      <c r="Q185" s="120">
        <v>0.10895229297491725</v>
      </c>
      <c r="R185" s="121">
        <v>7.2343313232380899E-2</v>
      </c>
      <c r="S185" s="122">
        <v>5.5044071408082124E-2</v>
      </c>
      <c r="T185" s="123">
        <v>8.8301067078814105E-2</v>
      </c>
      <c r="U185" s="123">
        <v>7.1735926356385982E-2</v>
      </c>
    </row>
    <row r="186" spans="2:21" ht="6.75" customHeight="1" thickBot="1">
      <c r="B186" s="413"/>
      <c r="C186" s="100"/>
      <c r="D186" s="100"/>
      <c r="E186" s="100"/>
      <c r="F186" s="100"/>
      <c r="G186" s="100"/>
      <c r="H186" s="100"/>
      <c r="I186" s="100"/>
      <c r="J186" s="100"/>
      <c r="K186" s="100"/>
      <c r="L186" s="100"/>
      <c r="M186" s="100"/>
      <c r="N186" s="100"/>
      <c r="O186" s="100"/>
      <c r="P186" s="100"/>
      <c r="Q186" s="100"/>
      <c r="R186" s="100"/>
      <c r="S186" s="100"/>
      <c r="T186" s="100"/>
      <c r="U186" s="100"/>
    </row>
    <row r="187" spans="2:21" ht="20.45" customHeight="1">
      <c r="B187" s="413"/>
      <c r="C187" s="409" t="s">
        <v>8</v>
      </c>
      <c r="D187" s="108" t="s">
        <v>51</v>
      </c>
      <c r="E187" s="109">
        <v>0.10818678824199811</v>
      </c>
      <c r="F187" s="110">
        <v>0.14334993147454708</v>
      </c>
      <c r="G187" s="111">
        <v>8.6732785312641336E-2</v>
      </c>
      <c r="H187" s="112">
        <v>0.10576920585522893</v>
      </c>
      <c r="I187" s="109">
        <v>0.13038274206203088</v>
      </c>
      <c r="J187" s="110">
        <v>0.12175775426007351</v>
      </c>
      <c r="K187" s="111">
        <v>0.17268266321134329</v>
      </c>
      <c r="L187" s="112">
        <v>0.13945427111265141</v>
      </c>
      <c r="M187" s="109">
        <v>4.5893889949979866E-2</v>
      </c>
      <c r="N187" s="110">
        <v>0.14067613619493041</v>
      </c>
      <c r="O187" s="111">
        <v>0.17691995209237379</v>
      </c>
      <c r="P187" s="112">
        <v>0.11600496603845591</v>
      </c>
      <c r="Q187" s="109">
        <v>0.17324855977659995</v>
      </c>
      <c r="R187" s="110">
        <v>0.17597245367276926</v>
      </c>
      <c r="S187" s="111">
        <v>0.13244382344726749</v>
      </c>
      <c r="T187" s="112">
        <v>0.16605326346004984</v>
      </c>
      <c r="U187" s="113">
        <v>0.12930795812765972</v>
      </c>
    </row>
    <row r="188" spans="2:21" ht="20.45" customHeight="1">
      <c r="B188" s="413"/>
      <c r="C188" s="410"/>
      <c r="D188" s="114" t="s">
        <v>30</v>
      </c>
      <c r="E188" s="115">
        <v>9.1707403096472379E-2</v>
      </c>
      <c r="F188" s="116">
        <v>0.10497051228402553</v>
      </c>
      <c r="G188" s="117">
        <v>7.6139421445846414E-2</v>
      </c>
      <c r="H188" s="118">
        <v>8.6644071992296845E-2</v>
      </c>
      <c r="I188" s="115">
        <v>8.0304718763223634E-2</v>
      </c>
      <c r="J188" s="116">
        <v>0.11540123726303451</v>
      </c>
      <c r="K188" s="117">
        <v>0.16250431001002799</v>
      </c>
      <c r="L188" s="118">
        <v>0.11840154169900416</v>
      </c>
      <c r="M188" s="115">
        <v>2.9915572981386043E-2</v>
      </c>
      <c r="N188" s="116">
        <v>0.1113824167512629</v>
      </c>
      <c r="O188" s="117">
        <v>0.14779573428429449</v>
      </c>
      <c r="P188" s="118">
        <v>9.1631913351857039E-2</v>
      </c>
      <c r="Q188" s="115">
        <v>0.12299679077683164</v>
      </c>
      <c r="R188" s="116">
        <v>0.1609377309281553</v>
      </c>
      <c r="S188" s="117">
        <v>0.11747962880473956</v>
      </c>
      <c r="T188" s="118">
        <v>0.13547575456594788</v>
      </c>
      <c r="U188" s="118">
        <v>0.10658447959310891</v>
      </c>
    </row>
    <row r="189" spans="2:21" ht="20.45" customHeight="1" thickBot="1">
      <c r="B189" s="414"/>
      <c r="C189" s="411"/>
      <c r="D189" s="119" t="s">
        <v>31</v>
      </c>
      <c r="E189" s="120">
        <v>1.6488516421601269E-2</v>
      </c>
      <c r="F189" s="121">
        <v>3.8382924800604221E-2</v>
      </c>
      <c r="G189" s="122">
        <v>1.05932741381497E-2</v>
      </c>
      <c r="H189" s="123">
        <v>1.9127625263116788E-2</v>
      </c>
      <c r="I189" s="120">
        <v>5.0082492340216812E-2</v>
      </c>
      <c r="J189" s="121">
        <v>6.3581325814833787E-3</v>
      </c>
      <c r="K189" s="122">
        <v>1.0179758565927035E-2</v>
      </c>
      <c r="L189" s="123">
        <v>2.1055168568646834E-2</v>
      </c>
      <c r="M189" s="120">
        <v>1.597982183431669E-2</v>
      </c>
      <c r="N189" s="121">
        <v>2.929567521490796E-2</v>
      </c>
      <c r="O189" s="122">
        <v>2.9126746198067825E-2</v>
      </c>
      <c r="P189" s="123">
        <v>2.4375001747799413E-2</v>
      </c>
      <c r="Q189" s="120">
        <v>5.0251948316031705E-2</v>
      </c>
      <c r="R189" s="121">
        <v>1.5051095135983716E-2</v>
      </c>
      <c r="S189" s="122">
        <v>1.4987139187145972E-2</v>
      </c>
      <c r="T189" s="123">
        <v>3.0588044067441748E-2</v>
      </c>
      <c r="U189" s="123">
        <v>2.2726479468500316E-2</v>
      </c>
    </row>
    <row r="190" spans="2:21" ht="6.75" customHeight="1" thickBot="1">
      <c r="B190" s="100"/>
      <c r="C190" s="100"/>
      <c r="D190" s="100"/>
      <c r="E190" s="100"/>
      <c r="F190" s="100"/>
      <c r="G190" s="100"/>
      <c r="H190" s="100"/>
      <c r="I190" s="100"/>
      <c r="J190" s="100"/>
      <c r="K190" s="100"/>
      <c r="L190" s="100"/>
      <c r="M190" s="100"/>
      <c r="N190" s="100"/>
      <c r="O190" s="100"/>
      <c r="P190" s="100"/>
      <c r="Q190" s="100"/>
      <c r="R190" s="100"/>
      <c r="S190" s="100"/>
      <c r="T190" s="100"/>
      <c r="U190" s="100"/>
    </row>
    <row r="191" spans="2:21" ht="20.45" customHeight="1">
      <c r="B191" s="403" t="s">
        <v>449</v>
      </c>
      <c r="C191" s="352" t="s">
        <v>12</v>
      </c>
      <c r="D191" s="108" t="s">
        <v>51</v>
      </c>
      <c r="E191" s="109">
        <v>5.5361611910441338E-2</v>
      </c>
      <c r="F191" s="110">
        <v>7.7137886276644613E-2</v>
      </c>
      <c r="G191" s="111">
        <v>7.2804882414234481E-2</v>
      </c>
      <c r="H191" s="112">
        <v>6.9183564465117642E-2</v>
      </c>
      <c r="I191" s="109">
        <v>0.11336513001291154</v>
      </c>
      <c r="J191" s="110">
        <v>0.14596310530147188</v>
      </c>
      <c r="K191" s="111">
        <v>0.16406627318907049</v>
      </c>
      <c r="L191" s="112">
        <v>0.14152000074217941</v>
      </c>
      <c r="M191" s="109">
        <v>8.5687103825212413E-2</v>
      </c>
      <c r="N191" s="110">
        <v>0.16862281802156767</v>
      </c>
      <c r="O191" s="111">
        <v>0.17306832058769878</v>
      </c>
      <c r="P191" s="112">
        <v>0.14764745213647223</v>
      </c>
      <c r="Q191" s="109">
        <v>0.15826136913556535</v>
      </c>
      <c r="R191" s="110">
        <v>0.1317815265656592</v>
      </c>
      <c r="S191" s="111">
        <v>0.10790002176124261</v>
      </c>
      <c r="T191" s="112">
        <v>0.13221156059297867</v>
      </c>
      <c r="U191" s="113">
        <v>0.12030324092399701</v>
      </c>
    </row>
    <row r="192" spans="2:21" ht="6.75" customHeight="1" thickBot="1">
      <c r="B192" s="404"/>
      <c r="C192" s="100"/>
      <c r="D192" s="100"/>
      <c r="E192" s="100"/>
      <c r="F192" s="100"/>
      <c r="G192" s="100"/>
      <c r="H192" s="100"/>
      <c r="I192" s="100"/>
      <c r="J192" s="100"/>
      <c r="K192" s="100"/>
      <c r="L192" s="100"/>
      <c r="M192" s="100"/>
      <c r="N192" s="100"/>
      <c r="O192" s="100"/>
      <c r="P192" s="100"/>
      <c r="Q192" s="100"/>
      <c r="R192" s="100"/>
      <c r="S192" s="100"/>
      <c r="T192" s="100"/>
      <c r="U192" s="124"/>
    </row>
    <row r="193" spans="2:21" ht="20.45" customHeight="1">
      <c r="B193" s="404"/>
      <c r="C193" s="352" t="s">
        <v>1</v>
      </c>
      <c r="D193" s="108" t="s">
        <v>51</v>
      </c>
      <c r="E193" s="109">
        <v>3.9951435339266525E-2</v>
      </c>
      <c r="F193" s="110">
        <v>5.5083037988240484E-2</v>
      </c>
      <c r="G193" s="111">
        <v>5.4702938969041714E-2</v>
      </c>
      <c r="H193" s="112">
        <v>5.0271718128288255E-2</v>
      </c>
      <c r="I193" s="109">
        <v>9.7531342751663877E-2</v>
      </c>
      <c r="J193" s="110">
        <v>0.1222843760438832</v>
      </c>
      <c r="K193" s="111">
        <v>0.14496561131544958</v>
      </c>
      <c r="L193" s="112">
        <v>0.12216788643759981</v>
      </c>
      <c r="M193" s="109">
        <v>8.0724430786397225E-2</v>
      </c>
      <c r="N193" s="110">
        <v>0.15950200250134164</v>
      </c>
      <c r="O193" s="111">
        <v>0.16361695040773466</v>
      </c>
      <c r="P193" s="112">
        <v>0.13936190560345879</v>
      </c>
      <c r="Q193" s="109">
        <v>0.14145738237333419</v>
      </c>
      <c r="R193" s="110">
        <v>0.11226936045035237</v>
      </c>
      <c r="S193" s="111">
        <v>9.5735576060172384E-2</v>
      </c>
      <c r="T193" s="112">
        <v>0.11625919091797926</v>
      </c>
      <c r="U193" s="113">
        <v>0.10446588410500579</v>
      </c>
    </row>
    <row r="194" spans="2:21" ht="6.75" customHeight="1" thickBot="1">
      <c r="B194" s="404"/>
      <c r="C194" s="100"/>
      <c r="D194" s="100"/>
      <c r="E194" s="100"/>
      <c r="F194" s="100"/>
      <c r="G194" s="100"/>
      <c r="H194" s="100"/>
      <c r="I194" s="100"/>
      <c r="J194" s="100"/>
      <c r="K194" s="100"/>
      <c r="L194" s="100"/>
      <c r="M194" s="100"/>
      <c r="N194" s="100"/>
      <c r="O194" s="100"/>
      <c r="P194" s="100"/>
      <c r="Q194" s="100"/>
      <c r="R194" s="100"/>
      <c r="S194" s="100"/>
      <c r="T194" s="100"/>
      <c r="U194" s="124"/>
    </row>
    <row r="195" spans="2:21" ht="20.45" customHeight="1" thickBot="1">
      <c r="B195" s="405"/>
      <c r="C195" s="353" t="s">
        <v>8</v>
      </c>
      <c r="D195" s="354" t="s">
        <v>51</v>
      </c>
      <c r="E195" s="355">
        <v>0.1314594117591617</v>
      </c>
      <c r="F195" s="356">
        <v>0.17438686220046754</v>
      </c>
      <c r="G195" s="357">
        <v>0.1495801125160631</v>
      </c>
      <c r="H195" s="358">
        <v>0.15440491493610145</v>
      </c>
      <c r="I195" s="355">
        <v>0.18104947859935983</v>
      </c>
      <c r="J195" s="356">
        <v>0.26515404572816625</v>
      </c>
      <c r="K195" s="357">
        <v>0.24654171737415148</v>
      </c>
      <c r="L195" s="358">
        <v>0.22856769024828585</v>
      </c>
      <c r="M195" s="355">
        <v>0.10885302321813753</v>
      </c>
      <c r="N195" s="356">
        <v>0.21014170905181093</v>
      </c>
      <c r="O195" s="357">
        <v>0.21372684966940128</v>
      </c>
      <c r="P195" s="358">
        <v>0.18475939739484626</v>
      </c>
      <c r="Q195" s="355">
        <v>0.23114470450031394</v>
      </c>
      <c r="R195" s="356">
        <v>0.20847250335558473</v>
      </c>
      <c r="S195" s="357">
        <v>0.15818051221610022</v>
      </c>
      <c r="T195" s="358">
        <v>0.19811416899607834</v>
      </c>
      <c r="U195" s="359">
        <v>0.1897204399756757</v>
      </c>
    </row>
    <row r="196" spans="2:21">
      <c r="B196" s="402" t="s">
        <v>535</v>
      </c>
    </row>
    <row r="197" spans="2:21" ht="18.75">
      <c r="B197" s="366" t="s">
        <v>490</v>
      </c>
    </row>
    <row r="198" spans="2:21" ht="18.75">
      <c r="B198" s="366" t="s">
        <v>475</v>
      </c>
    </row>
    <row r="199" spans="2:21" ht="19.5" thickBot="1">
      <c r="B199" s="100"/>
      <c r="C199" s="100"/>
      <c r="D199" s="100"/>
      <c r="E199" s="125">
        <v>2026</v>
      </c>
      <c r="F199" s="100"/>
      <c r="G199" s="100"/>
      <c r="H199" s="100"/>
      <c r="I199" s="100"/>
      <c r="J199" s="100"/>
      <c r="K199" s="100"/>
      <c r="L199" s="100"/>
      <c r="M199" s="100"/>
      <c r="N199" s="100"/>
      <c r="O199" s="100"/>
      <c r="P199" s="100"/>
      <c r="Q199" s="100"/>
      <c r="R199" s="100"/>
      <c r="S199" s="100"/>
      <c r="T199" s="100"/>
      <c r="U199" s="100"/>
    </row>
    <row r="200" spans="2:21" ht="20.45" customHeight="1" thickBot="1">
      <c r="B200" s="102"/>
      <c r="C200" s="100"/>
      <c r="D200" s="100"/>
      <c r="E200" s="103" t="s">
        <v>13</v>
      </c>
      <c r="F200" s="104" t="s">
        <v>14</v>
      </c>
      <c r="G200" s="105" t="s">
        <v>15</v>
      </c>
      <c r="H200" s="106" t="s">
        <v>16</v>
      </c>
      <c r="I200" s="103" t="s">
        <v>17</v>
      </c>
      <c r="J200" s="104" t="s">
        <v>18</v>
      </c>
      <c r="K200" s="105" t="s">
        <v>19</v>
      </c>
      <c r="L200" s="106" t="s">
        <v>20</v>
      </c>
      <c r="M200" s="103" t="s">
        <v>21</v>
      </c>
      <c r="N200" s="104" t="s">
        <v>22</v>
      </c>
      <c r="O200" s="105" t="s">
        <v>23</v>
      </c>
      <c r="P200" s="106" t="s">
        <v>24</v>
      </c>
      <c r="Q200" s="103" t="s">
        <v>25</v>
      </c>
      <c r="R200" s="104" t="s">
        <v>26</v>
      </c>
      <c r="S200" s="105" t="s">
        <v>27</v>
      </c>
      <c r="T200" s="106" t="s">
        <v>28</v>
      </c>
      <c r="U200" s="107">
        <v>2026</v>
      </c>
    </row>
    <row r="201" spans="2:21" ht="20.45" customHeight="1">
      <c r="B201" s="406" t="s">
        <v>0</v>
      </c>
      <c r="C201" s="409" t="s">
        <v>12</v>
      </c>
      <c r="D201" s="108" t="s">
        <v>51</v>
      </c>
      <c r="E201" s="109">
        <v>9.216729442208417E-2</v>
      </c>
      <c r="F201" s="110">
        <v>0.10049047517548468</v>
      </c>
      <c r="G201" s="111">
        <v>0.18294744578621444</v>
      </c>
      <c r="H201" s="112">
        <v>0.12827719543828747</v>
      </c>
      <c r="I201" s="109">
        <v>0.20251708179983663</v>
      </c>
      <c r="J201" s="110" t="s">
        <v>385</v>
      </c>
      <c r="K201" s="111" t="s">
        <v>385</v>
      </c>
      <c r="L201" s="112">
        <v>0.20251708179983663</v>
      </c>
      <c r="M201" s="109" t="s">
        <v>385</v>
      </c>
      <c r="N201" s="110" t="s">
        <v>385</v>
      </c>
      <c r="O201" s="111" t="s">
        <v>385</v>
      </c>
      <c r="P201" s="112" t="s">
        <v>385</v>
      </c>
      <c r="Q201" s="109" t="s">
        <v>385</v>
      </c>
      <c r="R201" s="110" t="s">
        <v>385</v>
      </c>
      <c r="S201" s="111" t="s">
        <v>385</v>
      </c>
      <c r="T201" s="112" t="s">
        <v>385</v>
      </c>
      <c r="U201" s="113">
        <v>0.14620220882873763</v>
      </c>
    </row>
    <row r="202" spans="2:21" ht="20.45" customHeight="1">
      <c r="B202" s="407"/>
      <c r="C202" s="410"/>
      <c r="D202" s="114" t="s">
        <v>30</v>
      </c>
      <c r="E202" s="115">
        <v>8.1626995586617956E-2</v>
      </c>
      <c r="F202" s="116">
        <v>6.9770526511187675E-2</v>
      </c>
      <c r="G202" s="117">
        <v>0.11076522840648287</v>
      </c>
      <c r="H202" s="118">
        <v>8.8396692298890772E-2</v>
      </c>
      <c r="I202" s="115">
        <v>0.10464169355636022</v>
      </c>
      <c r="J202" s="116" t="s">
        <v>385</v>
      </c>
      <c r="K202" s="117" t="s">
        <v>385</v>
      </c>
      <c r="L202" s="118">
        <v>0.10464169355636022</v>
      </c>
      <c r="M202" s="115" t="s">
        <v>385</v>
      </c>
      <c r="N202" s="116" t="s">
        <v>385</v>
      </c>
      <c r="O202" s="117" t="s">
        <v>385</v>
      </c>
      <c r="P202" s="118" t="s">
        <v>385</v>
      </c>
      <c r="Q202" s="115" t="s">
        <v>385</v>
      </c>
      <c r="R202" s="116" t="s">
        <v>385</v>
      </c>
      <c r="S202" s="117" t="s">
        <v>385</v>
      </c>
      <c r="T202" s="118" t="s">
        <v>385</v>
      </c>
      <c r="U202" s="118">
        <v>9.2319002519705387E-2</v>
      </c>
    </row>
    <row r="203" spans="2:21" ht="20.45" customHeight="1" thickBot="1">
      <c r="B203" s="407"/>
      <c r="C203" s="411"/>
      <c r="D203" s="119" t="s">
        <v>31</v>
      </c>
      <c r="E203" s="120">
        <v>1.0540483267585315E-2</v>
      </c>
      <c r="F203" s="121">
        <v>3.0720164807986103E-2</v>
      </c>
      <c r="G203" s="122">
        <v>7.2183186208711572E-2</v>
      </c>
      <c r="H203" s="123">
        <v>3.9880986242294705E-2</v>
      </c>
      <c r="I203" s="120">
        <v>9.787618204621773E-2</v>
      </c>
      <c r="J203" s="121" t="s">
        <v>385</v>
      </c>
      <c r="K203" s="122" t="s">
        <v>385</v>
      </c>
      <c r="L203" s="123">
        <v>9.787618204621773E-2</v>
      </c>
      <c r="M203" s="120" t="s">
        <v>385</v>
      </c>
      <c r="N203" s="121" t="s">
        <v>385</v>
      </c>
      <c r="O203" s="122" t="s">
        <v>385</v>
      </c>
      <c r="P203" s="123" t="s">
        <v>385</v>
      </c>
      <c r="Q203" s="120" t="s">
        <v>385</v>
      </c>
      <c r="R203" s="121" t="s">
        <v>385</v>
      </c>
      <c r="S203" s="122" t="s">
        <v>385</v>
      </c>
      <c r="T203" s="123" t="s">
        <v>385</v>
      </c>
      <c r="U203" s="123">
        <v>5.388376442954039E-2</v>
      </c>
    </row>
    <row r="204" spans="2:21" ht="6.75" customHeight="1" thickBot="1">
      <c r="B204" s="407"/>
      <c r="C204" s="100"/>
      <c r="D204" s="100"/>
      <c r="E204" s="100"/>
      <c r="F204" s="100"/>
      <c r="G204" s="100"/>
      <c r="H204" s="100"/>
      <c r="I204" s="100"/>
      <c r="J204" s="100"/>
      <c r="K204" s="100"/>
      <c r="L204" s="100"/>
      <c r="M204" s="100"/>
      <c r="N204" s="100"/>
      <c r="O204" s="100"/>
      <c r="P204" s="100"/>
      <c r="Q204" s="100"/>
      <c r="R204" s="100"/>
      <c r="S204" s="100"/>
      <c r="T204" s="100"/>
      <c r="U204" s="124"/>
    </row>
    <row r="205" spans="2:21" ht="20.45" customHeight="1">
      <c r="B205" s="407"/>
      <c r="C205" s="409" t="s">
        <v>1</v>
      </c>
      <c r="D205" s="108" t="s">
        <v>51</v>
      </c>
      <c r="E205" s="109">
        <v>5.1484324403903763E-2</v>
      </c>
      <c r="F205" s="110">
        <v>8.6238896779243374E-2</v>
      </c>
      <c r="G205" s="111">
        <v>0.15985077824793473</v>
      </c>
      <c r="H205" s="112">
        <v>0.1034345921635417</v>
      </c>
      <c r="I205" s="109">
        <v>0.18024801767004306</v>
      </c>
      <c r="J205" s="110" t="s">
        <v>385</v>
      </c>
      <c r="K205" s="111" t="s">
        <v>385</v>
      </c>
      <c r="L205" s="112">
        <v>0.18024801767004306</v>
      </c>
      <c r="M205" s="109" t="s">
        <v>385</v>
      </c>
      <c r="N205" s="110" t="s">
        <v>385</v>
      </c>
      <c r="O205" s="111" t="s">
        <v>385</v>
      </c>
      <c r="P205" s="112" t="s">
        <v>385</v>
      </c>
      <c r="Q205" s="109" t="s">
        <v>385</v>
      </c>
      <c r="R205" s="110" t="s">
        <v>385</v>
      </c>
      <c r="S205" s="111" t="s">
        <v>385</v>
      </c>
      <c r="T205" s="112" t="s">
        <v>385</v>
      </c>
      <c r="U205" s="113">
        <v>0.12233726939978294</v>
      </c>
    </row>
    <row r="206" spans="2:21" ht="20.45" customHeight="1">
      <c r="B206" s="407"/>
      <c r="C206" s="410"/>
      <c r="D206" s="114" t="s">
        <v>30</v>
      </c>
      <c r="E206" s="115">
        <v>3.9824592764070015E-2</v>
      </c>
      <c r="F206" s="116">
        <v>5.4458452449665323E-2</v>
      </c>
      <c r="G206" s="117">
        <v>8.1019381273014876E-2</v>
      </c>
      <c r="H206" s="118">
        <v>6.0053031630368112E-2</v>
      </c>
      <c r="I206" s="115">
        <v>8.4265871911002987E-2</v>
      </c>
      <c r="J206" s="116" t="s">
        <v>385</v>
      </c>
      <c r="K206" s="117" t="s">
        <v>385</v>
      </c>
      <c r="L206" s="118">
        <v>8.4265871911002987E-2</v>
      </c>
      <c r="M206" s="115" t="s">
        <v>385</v>
      </c>
      <c r="N206" s="116" t="s">
        <v>385</v>
      </c>
      <c r="O206" s="117" t="s">
        <v>385</v>
      </c>
      <c r="P206" s="118" t="s">
        <v>385</v>
      </c>
      <c r="Q206" s="115" t="s">
        <v>385</v>
      </c>
      <c r="R206" s="116" t="s">
        <v>385</v>
      </c>
      <c r="S206" s="117" t="s">
        <v>385</v>
      </c>
      <c r="T206" s="118" t="s">
        <v>385</v>
      </c>
      <c r="U206" s="118">
        <v>6.6011462748099783E-2</v>
      </c>
    </row>
    <row r="207" spans="2:21" ht="20.45" customHeight="1" thickBot="1">
      <c r="B207" s="407"/>
      <c r="C207" s="411"/>
      <c r="D207" s="119" t="s">
        <v>31</v>
      </c>
      <c r="E207" s="120">
        <v>1.1659819288486303E-2</v>
      </c>
      <c r="F207" s="121">
        <v>3.1780637910887685E-2</v>
      </c>
      <c r="G207" s="122">
        <v>7.8832143937693125E-2</v>
      </c>
      <c r="H207" s="123">
        <v>4.3381928647057449E-2</v>
      </c>
      <c r="I207" s="120">
        <v>9.5982861990462423E-2</v>
      </c>
      <c r="J207" s="121" t="s">
        <v>385</v>
      </c>
      <c r="K207" s="122" t="s">
        <v>385</v>
      </c>
      <c r="L207" s="123">
        <v>9.5982861990462423E-2</v>
      </c>
      <c r="M207" s="120" t="s">
        <v>385</v>
      </c>
      <c r="N207" s="121" t="s">
        <v>385</v>
      </c>
      <c r="O207" s="122" t="s">
        <v>385</v>
      </c>
      <c r="P207" s="123" t="s">
        <v>385</v>
      </c>
      <c r="Q207" s="120" t="s">
        <v>385</v>
      </c>
      <c r="R207" s="121" t="s">
        <v>385</v>
      </c>
      <c r="S207" s="122" t="s">
        <v>385</v>
      </c>
      <c r="T207" s="123" t="s">
        <v>385</v>
      </c>
      <c r="U207" s="123">
        <v>5.6326260432277321E-2</v>
      </c>
    </row>
    <row r="208" spans="2:21" ht="6.75" customHeight="1" thickBot="1">
      <c r="B208" s="407"/>
      <c r="C208" s="100"/>
      <c r="D208" s="100"/>
      <c r="E208" s="100"/>
      <c r="F208" s="100"/>
      <c r="G208" s="100"/>
      <c r="H208" s="100"/>
      <c r="I208" s="100"/>
      <c r="J208" s="100"/>
      <c r="K208" s="100"/>
      <c r="L208" s="100"/>
      <c r="M208" s="100"/>
      <c r="N208" s="100"/>
      <c r="O208" s="100"/>
      <c r="P208" s="100"/>
      <c r="Q208" s="100"/>
      <c r="R208" s="100"/>
      <c r="S208" s="100"/>
      <c r="T208" s="100"/>
      <c r="U208" s="124"/>
    </row>
    <row r="209" spans="2:21" ht="20.45" customHeight="1">
      <c r="B209" s="407"/>
      <c r="C209" s="409" t="s">
        <v>8</v>
      </c>
      <c r="D209" s="108" t="s">
        <v>51</v>
      </c>
      <c r="E209" s="109">
        <v>0.22278472473882954</v>
      </c>
      <c r="F209" s="110">
        <v>0.1576922299493731</v>
      </c>
      <c r="G209" s="111">
        <v>0.2727404751671097</v>
      </c>
      <c r="H209" s="112">
        <v>0.22018384233332453</v>
      </c>
      <c r="I209" s="109">
        <v>0.29579538667063365</v>
      </c>
      <c r="J209" s="110" t="s">
        <v>385</v>
      </c>
      <c r="K209" s="111" t="s">
        <v>385</v>
      </c>
      <c r="L209" s="112">
        <v>0.29579538667063365</v>
      </c>
      <c r="M209" s="109" t="s">
        <v>385</v>
      </c>
      <c r="N209" s="110" t="s">
        <v>385</v>
      </c>
      <c r="O209" s="111" t="s">
        <v>385</v>
      </c>
      <c r="P209" s="112" t="s">
        <v>385</v>
      </c>
      <c r="Q209" s="109" t="s">
        <v>385</v>
      </c>
      <c r="R209" s="110" t="s">
        <v>385</v>
      </c>
      <c r="S209" s="111" t="s">
        <v>385</v>
      </c>
      <c r="T209" s="112" t="s">
        <v>385</v>
      </c>
      <c r="U209" s="113">
        <v>0.23710415863999154</v>
      </c>
    </row>
    <row r="210" spans="2:21" ht="20.45" customHeight="1">
      <c r="B210" s="407"/>
      <c r="C210" s="410"/>
      <c r="D210" s="114" t="s">
        <v>30</v>
      </c>
      <c r="E210" s="115">
        <v>0.21583849576241293</v>
      </c>
      <c r="F210" s="116">
        <v>0.13122880721485819</v>
      </c>
      <c r="G210" s="117">
        <v>0.22640830640412377</v>
      </c>
      <c r="H210" s="118">
        <v>0.1932557034083543</v>
      </c>
      <c r="I210" s="115">
        <v>0.18998978417886059</v>
      </c>
      <c r="J210" s="116" t="s">
        <v>385</v>
      </c>
      <c r="K210" s="117" t="s">
        <v>385</v>
      </c>
      <c r="L210" s="118">
        <v>0.18998978417886059</v>
      </c>
      <c r="M210" s="115" t="s">
        <v>385</v>
      </c>
      <c r="N210" s="116" t="s">
        <v>385</v>
      </c>
      <c r="O210" s="117" t="s">
        <v>385</v>
      </c>
      <c r="P210" s="118" t="s">
        <v>385</v>
      </c>
      <c r="Q210" s="115" t="s">
        <v>385</v>
      </c>
      <c r="R210" s="116" t="s">
        <v>385</v>
      </c>
      <c r="S210" s="117" t="s">
        <v>385</v>
      </c>
      <c r="T210" s="118" t="s">
        <v>385</v>
      </c>
      <c r="U210" s="118">
        <v>0.1925248575186243</v>
      </c>
    </row>
    <row r="211" spans="2:21" ht="20.45" customHeight="1" thickBot="1">
      <c r="B211" s="408"/>
      <c r="C211" s="411"/>
      <c r="D211" s="119" t="s">
        <v>31</v>
      </c>
      <c r="E211" s="120">
        <v>6.9467241431700501E-3</v>
      </c>
      <c r="F211" s="121">
        <v>2.6463729437123405E-2</v>
      </c>
      <c r="G211" s="122">
        <v>4.6334000142323237E-2</v>
      </c>
      <c r="H211" s="123">
        <v>2.6929047436371041E-2</v>
      </c>
      <c r="I211" s="120">
        <v>0.10580672121705718</v>
      </c>
      <c r="J211" s="121" t="s">
        <v>385</v>
      </c>
      <c r="K211" s="122" t="s">
        <v>385</v>
      </c>
      <c r="L211" s="123">
        <v>0.10580672121705718</v>
      </c>
      <c r="M211" s="120" t="s">
        <v>385</v>
      </c>
      <c r="N211" s="121" t="s">
        <v>385</v>
      </c>
      <c r="O211" s="122" t="s">
        <v>385</v>
      </c>
      <c r="P211" s="123" t="s">
        <v>385</v>
      </c>
      <c r="Q211" s="120" t="s">
        <v>385</v>
      </c>
      <c r="R211" s="121" t="s">
        <v>385</v>
      </c>
      <c r="S211" s="122" t="s">
        <v>385</v>
      </c>
      <c r="T211" s="123" t="s">
        <v>385</v>
      </c>
      <c r="U211" s="123">
        <v>4.4580256674333303E-2</v>
      </c>
    </row>
    <row r="212" spans="2:21" ht="6.75" customHeight="1" thickBot="1">
      <c r="B212" s="100"/>
      <c r="C212" s="100"/>
      <c r="D212" s="100"/>
      <c r="E212" s="100"/>
      <c r="F212" s="100"/>
      <c r="G212" s="100"/>
      <c r="H212" s="100"/>
      <c r="I212" s="100"/>
      <c r="J212" s="100"/>
      <c r="K212" s="100"/>
      <c r="L212" s="100"/>
      <c r="M212" s="100"/>
      <c r="N212" s="100"/>
      <c r="O212" s="100"/>
      <c r="P212" s="100"/>
      <c r="Q212" s="100"/>
      <c r="R212" s="100"/>
      <c r="S212" s="100"/>
      <c r="T212" s="100"/>
      <c r="U212" s="100"/>
    </row>
    <row r="213" spans="2:21" ht="20.45" customHeight="1">
      <c r="B213" s="412" t="s">
        <v>9</v>
      </c>
      <c r="C213" s="409" t="s">
        <v>12</v>
      </c>
      <c r="D213" s="108" t="s">
        <v>51</v>
      </c>
      <c r="E213" s="109">
        <v>1.236595462377863E-2</v>
      </c>
      <c r="F213" s="110">
        <v>6.8091435567343206E-2</v>
      </c>
      <c r="G213" s="111">
        <v>0.13434829933630005</v>
      </c>
      <c r="H213" s="112">
        <v>0.10041932499492698</v>
      </c>
      <c r="I213" s="109">
        <v>0.16384582966547936</v>
      </c>
      <c r="J213" s="110" t="s">
        <v>385</v>
      </c>
      <c r="K213" s="111" t="s">
        <v>385</v>
      </c>
      <c r="L213" s="112">
        <v>0.16384582966547936</v>
      </c>
      <c r="M213" s="109" t="s">
        <v>385</v>
      </c>
      <c r="N213" s="110" t="s">
        <v>385</v>
      </c>
      <c r="O213" s="111" t="s">
        <v>385</v>
      </c>
      <c r="P213" s="112" t="s">
        <v>385</v>
      </c>
      <c r="Q213" s="109" t="s">
        <v>385</v>
      </c>
      <c r="R213" s="110" t="s">
        <v>385</v>
      </c>
      <c r="S213" s="111" t="s">
        <v>385</v>
      </c>
      <c r="T213" s="112" t="s">
        <v>385</v>
      </c>
      <c r="U213" s="113">
        <v>0.1311966848846908</v>
      </c>
    </row>
    <row r="214" spans="2:21" ht="20.45" customHeight="1">
      <c r="B214" s="413"/>
      <c r="C214" s="410"/>
      <c r="D214" s="114" t="s">
        <v>30</v>
      </c>
      <c r="E214" s="115">
        <v>1.0285072033325928E-2</v>
      </c>
      <c r="F214" s="116">
        <v>2.4880175757913809E-2</v>
      </c>
      <c r="G214" s="117">
        <v>1.9636260797982925E-2</v>
      </c>
      <c r="H214" s="118">
        <v>1.9257624807133437E-2</v>
      </c>
      <c r="I214" s="115">
        <v>3.0337633305177393E-2</v>
      </c>
      <c r="J214" s="116" t="s">
        <v>385</v>
      </c>
      <c r="K214" s="117" t="s">
        <v>385</v>
      </c>
      <c r="L214" s="118">
        <v>3.0337633305177393E-2</v>
      </c>
      <c r="M214" s="115" t="s">
        <v>385</v>
      </c>
      <c r="N214" s="116" t="s">
        <v>385</v>
      </c>
      <c r="O214" s="117" t="s">
        <v>385</v>
      </c>
      <c r="P214" s="118" t="s">
        <v>385</v>
      </c>
      <c r="Q214" s="115" t="s">
        <v>385</v>
      </c>
      <c r="R214" s="116" t="s">
        <v>385</v>
      </c>
      <c r="S214" s="117" t="s">
        <v>385</v>
      </c>
      <c r="T214" s="118" t="s">
        <v>385</v>
      </c>
      <c r="U214" s="118">
        <v>2.4634137526811428E-2</v>
      </c>
    </row>
    <row r="215" spans="2:21" ht="20.45" customHeight="1" thickBot="1">
      <c r="B215" s="413"/>
      <c r="C215" s="411"/>
      <c r="D215" s="119" t="s">
        <v>31</v>
      </c>
      <c r="E215" s="120">
        <v>2.0818663946848641E-3</v>
      </c>
      <c r="F215" s="121">
        <v>4.3211935146523474E-2</v>
      </c>
      <c r="G215" s="122">
        <v>0.11471235650377667</v>
      </c>
      <c r="H215" s="123">
        <v>8.1162202430399108E-2</v>
      </c>
      <c r="I215" s="120">
        <v>0.13350873382134218</v>
      </c>
      <c r="J215" s="121" t="s">
        <v>385</v>
      </c>
      <c r="K215" s="122" t="s">
        <v>385</v>
      </c>
      <c r="L215" s="123">
        <v>0.13350873382134218</v>
      </c>
      <c r="M215" s="120" t="s">
        <v>385</v>
      </c>
      <c r="N215" s="121" t="s">
        <v>385</v>
      </c>
      <c r="O215" s="122" t="s">
        <v>385</v>
      </c>
      <c r="P215" s="123" t="s">
        <v>385</v>
      </c>
      <c r="Q215" s="120" t="s">
        <v>385</v>
      </c>
      <c r="R215" s="121" t="s">
        <v>385</v>
      </c>
      <c r="S215" s="122" t="s">
        <v>385</v>
      </c>
      <c r="T215" s="123" t="s">
        <v>385</v>
      </c>
      <c r="U215" s="123">
        <v>0.10656306669003517</v>
      </c>
    </row>
    <row r="216" spans="2:21" ht="6.75" customHeight="1" thickBot="1">
      <c r="B216" s="413"/>
      <c r="C216" s="100"/>
      <c r="D216" s="100"/>
      <c r="E216" s="100"/>
      <c r="F216" s="100"/>
      <c r="G216" s="100"/>
      <c r="H216" s="100"/>
      <c r="I216" s="100"/>
      <c r="J216" s="100"/>
      <c r="K216" s="100"/>
      <c r="L216" s="100"/>
      <c r="M216" s="100"/>
      <c r="N216" s="100"/>
      <c r="O216" s="100"/>
      <c r="P216" s="100"/>
      <c r="Q216" s="100"/>
      <c r="R216" s="100"/>
      <c r="S216" s="100"/>
      <c r="T216" s="100"/>
      <c r="U216" s="100"/>
    </row>
    <row r="217" spans="2:21" ht="20.45" customHeight="1">
      <c r="B217" s="413"/>
      <c r="C217" s="409" t="s">
        <v>1</v>
      </c>
      <c r="D217" s="108" t="s">
        <v>51</v>
      </c>
      <c r="E217" s="109">
        <v>2.7790862929081184E-3</v>
      </c>
      <c r="F217" s="110">
        <v>6.6121690647636275E-2</v>
      </c>
      <c r="G217" s="111">
        <v>0.13415630752279362</v>
      </c>
      <c r="H217" s="112">
        <v>9.8292881380141445E-2</v>
      </c>
      <c r="I217" s="109">
        <v>0.14928485618827414</v>
      </c>
      <c r="J217" s="110" t="s">
        <v>385</v>
      </c>
      <c r="K217" s="111" t="s">
        <v>385</v>
      </c>
      <c r="L217" s="112">
        <v>0.14928485618827414</v>
      </c>
      <c r="M217" s="109" t="s">
        <v>385</v>
      </c>
      <c r="N217" s="110" t="s">
        <v>385</v>
      </c>
      <c r="O217" s="111" t="s">
        <v>385</v>
      </c>
      <c r="P217" s="112" t="s">
        <v>385</v>
      </c>
      <c r="Q217" s="109" t="s">
        <v>385</v>
      </c>
      <c r="R217" s="110" t="s">
        <v>385</v>
      </c>
      <c r="S217" s="111" t="s">
        <v>385</v>
      </c>
      <c r="T217" s="112" t="s">
        <v>385</v>
      </c>
      <c r="U217" s="113">
        <v>0.1230587586111126</v>
      </c>
    </row>
    <row r="218" spans="2:21" ht="20.45" customHeight="1">
      <c r="B218" s="413"/>
      <c r="C218" s="410"/>
      <c r="D218" s="114" t="s">
        <v>30</v>
      </c>
      <c r="E218" s="115">
        <v>1.022187859635525E-3</v>
      </c>
      <c r="F218" s="116">
        <v>2.2111320958489302E-2</v>
      </c>
      <c r="G218" s="117">
        <v>1.2661843722100965E-2</v>
      </c>
      <c r="H218" s="118">
        <v>1.277492313726036E-2</v>
      </c>
      <c r="I218" s="115">
        <v>1.4115223207986499E-2</v>
      </c>
      <c r="J218" s="116" t="s">
        <v>385</v>
      </c>
      <c r="K218" s="117" t="s">
        <v>385</v>
      </c>
      <c r="L218" s="118">
        <v>1.4115223207986499E-2</v>
      </c>
      <c r="M218" s="115" t="s">
        <v>385</v>
      </c>
      <c r="N218" s="116" t="s">
        <v>385</v>
      </c>
      <c r="O218" s="117" t="s">
        <v>385</v>
      </c>
      <c r="P218" s="118" t="s">
        <v>385</v>
      </c>
      <c r="Q218" s="115" t="s">
        <v>385</v>
      </c>
      <c r="R218" s="116" t="s">
        <v>385</v>
      </c>
      <c r="S218" s="117" t="s">
        <v>385</v>
      </c>
      <c r="T218" s="118" t="s">
        <v>385</v>
      </c>
      <c r="U218" s="118">
        <v>1.3425882570174328E-2</v>
      </c>
    </row>
    <row r="219" spans="2:21" ht="20.45" customHeight="1" thickBot="1">
      <c r="B219" s="413"/>
      <c r="C219" s="411"/>
      <c r="D219" s="119" t="s">
        <v>31</v>
      </c>
      <c r="E219" s="120">
        <v>1.7570177432066013E-3</v>
      </c>
      <c r="F219" s="121">
        <v>4.4010438245146492E-2</v>
      </c>
      <c r="G219" s="122">
        <v>0.121494409344462</v>
      </c>
      <c r="H219" s="123">
        <v>8.5517958242880804E-2</v>
      </c>
      <c r="I219" s="120">
        <v>0.13516972558747278</v>
      </c>
      <c r="J219" s="121" t="s">
        <v>385</v>
      </c>
      <c r="K219" s="122" t="s">
        <v>385</v>
      </c>
      <c r="L219" s="123">
        <v>0.13516972558747278</v>
      </c>
      <c r="M219" s="120" t="s">
        <v>385</v>
      </c>
      <c r="N219" s="121" t="s">
        <v>385</v>
      </c>
      <c r="O219" s="122" t="s">
        <v>385</v>
      </c>
      <c r="P219" s="123" t="s">
        <v>385</v>
      </c>
      <c r="Q219" s="120" t="s">
        <v>385</v>
      </c>
      <c r="R219" s="121" t="s">
        <v>385</v>
      </c>
      <c r="S219" s="122" t="s">
        <v>385</v>
      </c>
      <c r="T219" s="123" t="s">
        <v>385</v>
      </c>
      <c r="U219" s="123">
        <v>0.10963292101856814</v>
      </c>
    </row>
    <row r="220" spans="2:21" ht="6.75" customHeight="1" thickBot="1">
      <c r="B220" s="413"/>
      <c r="C220" s="100"/>
      <c r="D220" s="100"/>
      <c r="E220" s="100"/>
      <c r="F220" s="100"/>
      <c r="G220" s="100"/>
      <c r="H220" s="100"/>
      <c r="I220" s="100"/>
      <c r="J220" s="100"/>
      <c r="K220" s="100"/>
      <c r="L220" s="100"/>
      <c r="M220" s="100"/>
      <c r="N220" s="100"/>
      <c r="O220" s="100"/>
      <c r="P220" s="100"/>
      <c r="Q220" s="100"/>
      <c r="R220" s="100"/>
      <c r="S220" s="100"/>
      <c r="T220" s="100"/>
      <c r="U220" s="100"/>
    </row>
    <row r="221" spans="2:21" ht="20.45" customHeight="1">
      <c r="B221" s="413"/>
      <c r="C221" s="409" t="s">
        <v>8</v>
      </c>
      <c r="D221" s="108" t="s">
        <v>51</v>
      </c>
      <c r="E221" s="109">
        <v>0.11717879458760837</v>
      </c>
      <c r="F221" s="110">
        <v>8.4977197216650119E-2</v>
      </c>
      <c r="G221" s="111">
        <v>0.13624945729224999</v>
      </c>
      <c r="H221" s="112">
        <v>0.12111133871898781</v>
      </c>
      <c r="I221" s="109">
        <v>0.30824687464779371</v>
      </c>
      <c r="J221" s="110" t="s">
        <v>385</v>
      </c>
      <c r="K221" s="111" t="s">
        <v>385</v>
      </c>
      <c r="L221" s="112">
        <v>0.30824687464779371</v>
      </c>
      <c r="M221" s="109" t="s">
        <v>385</v>
      </c>
      <c r="N221" s="110" t="s">
        <v>385</v>
      </c>
      <c r="O221" s="111" t="s">
        <v>385</v>
      </c>
      <c r="P221" s="112" t="s">
        <v>385</v>
      </c>
      <c r="Q221" s="109" t="s">
        <v>385</v>
      </c>
      <c r="R221" s="110" t="s">
        <v>385</v>
      </c>
      <c r="S221" s="111" t="s">
        <v>385</v>
      </c>
      <c r="T221" s="112" t="s">
        <v>385</v>
      </c>
      <c r="U221" s="113">
        <v>0.21111398867991568</v>
      </c>
    </row>
    <row r="222" spans="2:21" ht="20.45" customHeight="1">
      <c r="B222" s="413"/>
      <c r="C222" s="410"/>
      <c r="D222" s="114" t="s">
        <v>30</v>
      </c>
      <c r="E222" s="115">
        <v>0.11155580643720082</v>
      </c>
      <c r="F222" s="116">
        <v>4.8616356883149393E-2</v>
      </c>
      <c r="G222" s="117">
        <v>8.8698937325073238E-2</v>
      </c>
      <c r="H222" s="118">
        <v>8.2339547595698365E-2</v>
      </c>
      <c r="I222" s="115">
        <v>0.19121513052975386</v>
      </c>
      <c r="J222" s="116" t="s">
        <v>385</v>
      </c>
      <c r="K222" s="117" t="s">
        <v>385</v>
      </c>
      <c r="L222" s="118">
        <v>0.19121513052975386</v>
      </c>
      <c r="M222" s="115" t="s">
        <v>385</v>
      </c>
      <c r="N222" s="116" t="s">
        <v>385</v>
      </c>
      <c r="O222" s="117" t="s">
        <v>385</v>
      </c>
      <c r="P222" s="118" t="s">
        <v>385</v>
      </c>
      <c r="Q222" s="115" t="s">
        <v>385</v>
      </c>
      <c r="R222" s="116" t="s">
        <v>385</v>
      </c>
      <c r="S222" s="117" t="s">
        <v>385</v>
      </c>
      <c r="T222" s="118" t="s">
        <v>385</v>
      </c>
      <c r="U222" s="118">
        <v>0.13470315096728752</v>
      </c>
    </row>
    <row r="223" spans="2:21" ht="20.45" customHeight="1" thickBot="1">
      <c r="B223" s="414"/>
      <c r="C223" s="411"/>
      <c r="D223" s="119" t="s">
        <v>31</v>
      </c>
      <c r="E223" s="120">
        <v>5.6334234354980285E-3</v>
      </c>
      <c r="F223" s="121">
        <v>3.6366717339518566E-2</v>
      </c>
      <c r="G223" s="122">
        <v>4.7554525758935338E-2</v>
      </c>
      <c r="H223" s="123">
        <v>3.8777180592068847E-2</v>
      </c>
      <c r="I223" s="120">
        <v>0.11703669319080548</v>
      </c>
      <c r="J223" s="121" t="s">
        <v>385</v>
      </c>
      <c r="K223" s="122" t="s">
        <v>385</v>
      </c>
      <c r="L223" s="123">
        <v>0.11703669319080548</v>
      </c>
      <c r="M223" s="120" t="s">
        <v>385</v>
      </c>
      <c r="N223" s="121" t="s">
        <v>385</v>
      </c>
      <c r="O223" s="122" t="s">
        <v>385</v>
      </c>
      <c r="P223" s="123" t="s">
        <v>385</v>
      </c>
      <c r="Q223" s="120" t="s">
        <v>385</v>
      </c>
      <c r="R223" s="121" t="s">
        <v>385</v>
      </c>
      <c r="S223" s="122" t="s">
        <v>385</v>
      </c>
      <c r="T223" s="123" t="s">
        <v>385</v>
      </c>
      <c r="U223" s="123">
        <v>7.6416015373382537E-2</v>
      </c>
    </row>
    <row r="224" spans="2:21" ht="6.75" customHeight="1" thickBot="1">
      <c r="B224" s="100"/>
      <c r="C224" s="100"/>
      <c r="D224" s="100"/>
      <c r="E224" s="100"/>
      <c r="F224" s="100"/>
      <c r="G224" s="100"/>
      <c r="H224" s="100"/>
      <c r="I224" s="100"/>
      <c r="J224" s="100"/>
      <c r="K224" s="100"/>
      <c r="L224" s="100"/>
      <c r="M224" s="100"/>
      <c r="N224" s="100"/>
      <c r="O224" s="100"/>
      <c r="P224" s="100"/>
      <c r="Q224" s="100"/>
      <c r="R224" s="100"/>
      <c r="S224" s="100"/>
      <c r="T224" s="100"/>
      <c r="U224" s="100"/>
    </row>
    <row r="225" spans="2:21" ht="20.45" customHeight="1">
      <c r="B225" s="403" t="s">
        <v>449</v>
      </c>
      <c r="C225" s="352" t="s">
        <v>12</v>
      </c>
      <c r="D225" s="108" t="s">
        <v>51</v>
      </c>
      <c r="E225" s="109">
        <v>7.9603420502208533E-2</v>
      </c>
      <c r="F225" s="110">
        <v>8.8849412816005169E-2</v>
      </c>
      <c r="G225" s="111">
        <v>0.1622199015636131</v>
      </c>
      <c r="H225" s="112">
        <v>0.11346664745705848</v>
      </c>
      <c r="I225" s="109" t="s">
        <v>385</v>
      </c>
      <c r="J225" s="110" t="s">
        <v>385</v>
      </c>
      <c r="K225" s="111" t="s">
        <v>385</v>
      </c>
      <c r="L225" s="112" t="s">
        <v>385</v>
      </c>
      <c r="M225" s="109" t="s">
        <v>385</v>
      </c>
      <c r="N225" s="110" t="s">
        <v>385</v>
      </c>
      <c r="O225" s="111" t="s">
        <v>385</v>
      </c>
      <c r="P225" s="112" t="s">
        <v>385</v>
      </c>
      <c r="Q225" s="109" t="s">
        <v>385</v>
      </c>
      <c r="R225" s="110" t="s">
        <v>385</v>
      </c>
      <c r="S225" s="111" t="s">
        <v>385</v>
      </c>
      <c r="T225" s="112" t="s">
        <v>385</v>
      </c>
      <c r="U225" s="113">
        <v>0.11346664745705848</v>
      </c>
    </row>
    <row r="226" spans="2:21" ht="6.75" customHeight="1" thickBot="1">
      <c r="B226" s="404"/>
      <c r="C226" s="100"/>
      <c r="D226" s="100"/>
      <c r="E226" s="100"/>
      <c r="F226" s="100"/>
      <c r="G226" s="100"/>
      <c r="H226" s="100"/>
      <c r="I226" s="100"/>
      <c r="J226" s="100"/>
      <c r="K226" s="100"/>
      <c r="L226" s="100"/>
      <c r="M226" s="100"/>
      <c r="N226" s="100"/>
      <c r="O226" s="100"/>
      <c r="P226" s="100"/>
      <c r="Q226" s="100"/>
      <c r="R226" s="100"/>
      <c r="S226" s="100"/>
      <c r="T226" s="100"/>
      <c r="U226" s="124"/>
    </row>
    <row r="227" spans="2:21" ht="20.45" customHeight="1">
      <c r="B227" s="404"/>
      <c r="C227" s="352" t="s">
        <v>1</v>
      </c>
      <c r="D227" s="108" t="s">
        <v>51</v>
      </c>
      <c r="E227" s="109">
        <v>4.3861782280899368E-2</v>
      </c>
      <c r="F227" s="110">
        <v>7.6127813821179516E-2</v>
      </c>
      <c r="G227" s="111">
        <v>0.14227849869467468</v>
      </c>
      <c r="H227" s="112">
        <v>9.1696296999421778E-2</v>
      </c>
      <c r="I227" s="109" t="s">
        <v>385</v>
      </c>
      <c r="J227" s="110" t="s">
        <v>385</v>
      </c>
      <c r="K227" s="111" t="s">
        <v>385</v>
      </c>
      <c r="L227" s="112" t="s">
        <v>385</v>
      </c>
      <c r="M227" s="109" t="s">
        <v>385</v>
      </c>
      <c r="N227" s="110" t="s">
        <v>385</v>
      </c>
      <c r="O227" s="111" t="s">
        <v>385</v>
      </c>
      <c r="P227" s="112" t="s">
        <v>385</v>
      </c>
      <c r="Q227" s="109" t="s">
        <v>385</v>
      </c>
      <c r="R227" s="110" t="s">
        <v>385</v>
      </c>
      <c r="S227" s="111" t="s">
        <v>385</v>
      </c>
      <c r="T227" s="112" t="s">
        <v>385</v>
      </c>
      <c r="U227" s="113">
        <v>9.1696296999421778E-2</v>
      </c>
    </row>
    <row r="228" spans="2:21" ht="6.75" customHeight="1" thickBot="1">
      <c r="B228" s="404"/>
      <c r="C228" s="100"/>
      <c r="D228" s="100"/>
      <c r="E228" s="100"/>
      <c r="F228" s="100"/>
      <c r="G228" s="100"/>
      <c r="H228" s="100"/>
      <c r="I228" s="100"/>
      <c r="J228" s="100"/>
      <c r="K228" s="100"/>
      <c r="L228" s="100"/>
      <c r="M228" s="100"/>
      <c r="N228" s="100"/>
      <c r="O228" s="100"/>
      <c r="P228" s="100"/>
      <c r="Q228" s="100"/>
      <c r="R228" s="100"/>
      <c r="S228" s="100"/>
      <c r="T228" s="100"/>
      <c r="U228" s="124"/>
    </row>
    <row r="229" spans="2:21" ht="20.45" customHeight="1" thickBot="1">
      <c r="B229" s="405"/>
      <c r="C229" s="353" t="s">
        <v>8</v>
      </c>
      <c r="D229" s="354" t="s">
        <v>51</v>
      </c>
      <c r="E229" s="355">
        <v>0.20260154218046525</v>
      </c>
      <c r="F229" s="356">
        <v>0.14222753498115071</v>
      </c>
      <c r="G229" s="357">
        <v>0.24471725795069135</v>
      </c>
      <c r="H229" s="358">
        <v>0.19890825375580523</v>
      </c>
      <c r="I229" s="355" t="s">
        <v>385</v>
      </c>
      <c r="J229" s="356" t="s">
        <v>385</v>
      </c>
      <c r="K229" s="357" t="s">
        <v>385</v>
      </c>
      <c r="L229" s="358" t="s">
        <v>385</v>
      </c>
      <c r="M229" s="355" t="s">
        <v>385</v>
      </c>
      <c r="N229" s="356" t="s">
        <v>385</v>
      </c>
      <c r="O229" s="357" t="s">
        <v>385</v>
      </c>
      <c r="P229" s="358" t="s">
        <v>385</v>
      </c>
      <c r="Q229" s="355" t="s">
        <v>385</v>
      </c>
      <c r="R229" s="356" t="s">
        <v>385</v>
      </c>
      <c r="S229" s="357" t="s">
        <v>385</v>
      </c>
      <c r="T229" s="358" t="s">
        <v>385</v>
      </c>
      <c r="U229" s="359">
        <v>0.19890825375580523</v>
      </c>
    </row>
    <row r="230" spans="2:21">
      <c r="B230" s="402" t="s">
        <v>535</v>
      </c>
    </row>
    <row r="231" spans="2:21" customFormat="1" ht="18.75">
      <c r="B231" s="366" t="s">
        <v>489</v>
      </c>
    </row>
    <row r="232" spans="2:21" customFormat="1" ht="18.75">
      <c r="B232" s="366" t="s">
        <v>475</v>
      </c>
    </row>
    <row r="233" spans="2:21">
      <c r="B233" s="292" t="s">
        <v>40</v>
      </c>
    </row>
    <row r="234" spans="2:21">
      <c r="B234" s="393" t="s">
        <v>491</v>
      </c>
    </row>
    <row r="235" spans="2:21">
      <c r="B235" s="400" t="s">
        <v>523</v>
      </c>
    </row>
    <row r="236" spans="2:21">
      <c r="B236" s="345" t="s">
        <v>431</v>
      </c>
    </row>
    <row r="237" spans="2:21">
      <c r="B237" s="343" t="s">
        <v>413</v>
      </c>
    </row>
    <row r="238" spans="2:21">
      <c r="B238" s="1" t="s">
        <v>348</v>
      </c>
    </row>
    <row r="239" spans="2:21">
      <c r="B239" s="343" t="s">
        <v>412</v>
      </c>
    </row>
    <row r="240" spans="2:21">
      <c r="B240" s="360" t="s">
        <v>450</v>
      </c>
    </row>
    <row r="241" spans="2:34">
      <c r="B241" s="360" t="s">
        <v>451</v>
      </c>
    </row>
    <row r="244" spans="2:34" ht="15.75" thickBot="1"/>
    <row r="245" spans="2:34" ht="38.25" customHeight="1" thickTop="1" thickBot="1">
      <c r="D245"/>
      <c r="E245" s="424" t="s">
        <v>481</v>
      </c>
      <c r="F245" s="425"/>
      <c r="G245" s="425"/>
      <c r="H245" s="425"/>
      <c r="I245" s="425"/>
      <c r="J245" s="425"/>
      <c r="K245" s="425"/>
      <c r="L245" s="425"/>
      <c r="M245" s="425"/>
      <c r="N245" s="426"/>
      <c r="O245" s="424" t="s">
        <v>482</v>
      </c>
      <c r="P245" s="425"/>
      <c r="Q245" s="425"/>
      <c r="R245" s="425"/>
      <c r="S245" s="425"/>
      <c r="T245" s="425"/>
      <c r="U245" s="425"/>
      <c r="V245" s="425"/>
      <c r="W245" s="425"/>
      <c r="X245" s="426"/>
      <c r="Y245" s="424" t="s">
        <v>483</v>
      </c>
      <c r="Z245" s="425"/>
      <c r="AA245" s="425"/>
      <c r="AB245" s="425"/>
      <c r="AC245" s="425"/>
      <c r="AD245" s="425"/>
      <c r="AE245" s="425"/>
      <c r="AF245" s="425"/>
      <c r="AG245" s="425"/>
      <c r="AH245" s="426"/>
    </row>
    <row r="246" spans="2:34" ht="98.25" customHeight="1" thickTop="1" thickBot="1">
      <c r="D246" s="367" t="s">
        <v>55</v>
      </c>
      <c r="E246" s="368" t="s">
        <v>0</v>
      </c>
      <c r="F246" s="369" t="s">
        <v>484</v>
      </c>
      <c r="G246" s="370" t="s">
        <v>485</v>
      </c>
      <c r="H246" s="371" t="s">
        <v>9</v>
      </c>
      <c r="I246" s="369" t="s">
        <v>486</v>
      </c>
      <c r="J246" s="370" t="s">
        <v>487</v>
      </c>
      <c r="K246" s="371" t="s">
        <v>393</v>
      </c>
      <c r="L246" s="371" t="s">
        <v>375</v>
      </c>
      <c r="M246" s="371" t="s">
        <v>377</v>
      </c>
      <c r="N246" s="372" t="s">
        <v>376</v>
      </c>
      <c r="O246" s="368" t="s">
        <v>0</v>
      </c>
      <c r="P246" s="369" t="s">
        <v>484</v>
      </c>
      <c r="Q246" s="370" t="s">
        <v>485</v>
      </c>
      <c r="R246" s="371" t="s">
        <v>9</v>
      </c>
      <c r="S246" s="369" t="s">
        <v>486</v>
      </c>
      <c r="T246" s="370" t="s">
        <v>487</v>
      </c>
      <c r="U246" s="371" t="s">
        <v>393</v>
      </c>
      <c r="V246" s="371" t="s">
        <v>375</v>
      </c>
      <c r="W246" s="371" t="s">
        <v>377</v>
      </c>
      <c r="X246" s="372" t="s">
        <v>376</v>
      </c>
      <c r="Y246" s="368" t="s">
        <v>0</v>
      </c>
      <c r="Z246" s="369" t="s">
        <v>484</v>
      </c>
      <c r="AA246" s="370" t="s">
        <v>485</v>
      </c>
      <c r="AB246" s="371" t="s">
        <v>9</v>
      </c>
      <c r="AC246" s="369" t="s">
        <v>486</v>
      </c>
      <c r="AD246" s="370" t="s">
        <v>487</v>
      </c>
      <c r="AE246" s="371" t="s">
        <v>393</v>
      </c>
      <c r="AF246" s="371" t="s">
        <v>375</v>
      </c>
      <c r="AG246" s="371" t="s">
        <v>377</v>
      </c>
      <c r="AH246" s="372" t="s">
        <v>376</v>
      </c>
    </row>
    <row r="247" spans="2:34" ht="15.75" thickTop="1">
      <c r="D247" s="373">
        <v>2016</v>
      </c>
      <c r="E247" s="374">
        <v>2.8850823093424485E-2</v>
      </c>
      <c r="F247" s="375">
        <v>1.3778327347630404E-2</v>
      </c>
      <c r="G247" s="375">
        <v>1.50724984100735E-2</v>
      </c>
      <c r="H247" s="376">
        <v>0</v>
      </c>
      <c r="I247" s="376">
        <v>0</v>
      </c>
      <c r="J247" s="376">
        <v>0</v>
      </c>
      <c r="K247" s="376">
        <v>0</v>
      </c>
      <c r="L247" s="376">
        <v>0</v>
      </c>
      <c r="M247" s="376">
        <v>0</v>
      </c>
      <c r="N247" s="377">
        <v>2.2559997232513663E-2</v>
      </c>
      <c r="O247" s="374">
        <v>2.8025668520227889E-2</v>
      </c>
      <c r="P247" s="375">
        <v>1.4037450496500589E-2</v>
      </c>
      <c r="Q247" s="375">
        <v>1.3988221038925453E-2</v>
      </c>
      <c r="R247" s="376">
        <v>0</v>
      </c>
      <c r="S247" s="376">
        <v>0</v>
      </c>
      <c r="T247" s="376">
        <v>0</v>
      </c>
      <c r="U247" s="376">
        <v>0</v>
      </c>
      <c r="V247" s="376">
        <v>0</v>
      </c>
      <c r="W247" s="376">
        <v>0</v>
      </c>
      <c r="X247" s="377">
        <v>2.1624913914160701E-2</v>
      </c>
      <c r="Y247" s="374">
        <v>3.2140387646345775E-2</v>
      </c>
      <c r="Z247" s="375">
        <v>1.2745305956180614E-2</v>
      </c>
      <c r="AA247" s="375">
        <v>1.9395082955470534E-2</v>
      </c>
      <c r="AB247" s="376">
        <v>0</v>
      </c>
      <c r="AC247" s="376">
        <v>0</v>
      </c>
      <c r="AD247" s="376">
        <v>0</v>
      </c>
      <c r="AE247" s="376">
        <v>0</v>
      </c>
      <c r="AF247" s="376">
        <v>0</v>
      </c>
      <c r="AG247" s="376">
        <v>0</v>
      </c>
      <c r="AH247" s="377">
        <v>2.6551029727131633E-2</v>
      </c>
    </row>
    <row r="248" spans="2:34">
      <c r="D248" s="378">
        <v>2017</v>
      </c>
      <c r="E248" s="379">
        <v>3.9775632422488397E-2</v>
      </c>
      <c r="F248" s="380">
        <v>1.2300346177419244E-2</v>
      </c>
      <c r="G248" s="380">
        <v>2.7475288409838938E-2</v>
      </c>
      <c r="H248" s="381">
        <v>0</v>
      </c>
      <c r="I248" s="381">
        <v>0</v>
      </c>
      <c r="J248" s="381">
        <v>0</v>
      </c>
      <c r="K248" s="381">
        <v>0</v>
      </c>
      <c r="L248" s="381">
        <v>0</v>
      </c>
      <c r="M248" s="381">
        <v>0</v>
      </c>
      <c r="N248" s="382">
        <v>3.2552664838398561E-2</v>
      </c>
      <c r="O248" s="379">
        <v>3.67442311989261E-2</v>
      </c>
      <c r="P248" s="380">
        <v>1.0418952966302368E-2</v>
      </c>
      <c r="Q248" s="380">
        <v>2.6325280091271244E-2</v>
      </c>
      <c r="R248" s="381">
        <v>0</v>
      </c>
      <c r="S248" s="381">
        <v>0</v>
      </c>
      <c r="T248" s="381">
        <v>0</v>
      </c>
      <c r="U248" s="381">
        <v>0</v>
      </c>
      <c r="V248" s="381">
        <v>0</v>
      </c>
      <c r="W248" s="381">
        <v>0</v>
      </c>
      <c r="X248" s="382">
        <v>2.9649424694525296E-2</v>
      </c>
      <c r="Y248" s="379">
        <v>5.0305590891362301E-2</v>
      </c>
      <c r="Z248" s="380">
        <v>1.8835605259158825E-2</v>
      </c>
      <c r="AA248" s="380">
        <v>3.1469988860327987E-2</v>
      </c>
      <c r="AB248" s="381">
        <v>0</v>
      </c>
      <c r="AC248" s="381">
        <v>0</v>
      </c>
      <c r="AD248" s="381">
        <v>0</v>
      </c>
      <c r="AE248" s="381">
        <v>0</v>
      </c>
      <c r="AF248" s="381">
        <v>0</v>
      </c>
      <c r="AG248" s="381">
        <v>0</v>
      </c>
      <c r="AH248" s="382">
        <v>4.3313504505922786E-2</v>
      </c>
    </row>
    <row r="249" spans="2:34">
      <c r="D249" s="378">
        <v>2018</v>
      </c>
      <c r="E249" s="379">
        <v>5.9762062618341535E-2</v>
      </c>
      <c r="F249" s="380">
        <v>2.2053742314279322E-2</v>
      </c>
      <c r="G249" s="380">
        <v>3.7708320304062203E-2</v>
      </c>
      <c r="H249" s="381">
        <v>0</v>
      </c>
      <c r="I249" s="381">
        <v>0</v>
      </c>
      <c r="J249" s="381">
        <v>0</v>
      </c>
      <c r="K249" s="381">
        <v>9.9746808602648521E-2</v>
      </c>
      <c r="L249" s="381">
        <v>0</v>
      </c>
      <c r="M249" s="381">
        <v>0</v>
      </c>
      <c r="N249" s="382">
        <v>5.0781664687806441E-2</v>
      </c>
      <c r="O249" s="379">
        <v>4.9817648021864121E-2</v>
      </c>
      <c r="P249" s="380">
        <v>1.6802886848437011E-2</v>
      </c>
      <c r="Q249" s="380">
        <v>3.3014761173427096E-2</v>
      </c>
      <c r="R249" s="381">
        <v>0</v>
      </c>
      <c r="S249" s="381">
        <v>0</v>
      </c>
      <c r="T249" s="381">
        <v>0</v>
      </c>
      <c r="U249" s="381">
        <v>9.9746808602648521E-2</v>
      </c>
      <c r="V249" s="381">
        <v>0</v>
      </c>
      <c r="W249" s="381">
        <v>0</v>
      </c>
      <c r="X249" s="382">
        <v>4.2418031762846496E-2</v>
      </c>
      <c r="Y249" s="379">
        <v>9.4136404781507366E-2</v>
      </c>
      <c r="Z249" s="380">
        <v>4.0204102064578667E-2</v>
      </c>
      <c r="AA249" s="380">
        <v>5.3932302716928664E-2</v>
      </c>
      <c r="AB249" s="381">
        <v>0</v>
      </c>
      <c r="AC249" s="381">
        <v>0</v>
      </c>
      <c r="AD249" s="381">
        <v>0</v>
      </c>
      <c r="AE249" s="381">
        <v>0</v>
      </c>
      <c r="AF249" s="381">
        <v>0</v>
      </c>
      <c r="AG249" s="381">
        <v>0</v>
      </c>
      <c r="AH249" s="382">
        <v>8.0316545394446798E-2</v>
      </c>
    </row>
    <row r="250" spans="2:34">
      <c r="D250" s="378">
        <v>2019</v>
      </c>
      <c r="E250" s="379">
        <v>7.7081488762254957E-2</v>
      </c>
      <c r="F250" s="380">
        <v>3.9950698761825859E-2</v>
      </c>
      <c r="G250" s="380">
        <v>3.7130790000429098E-2</v>
      </c>
      <c r="H250" s="381">
        <v>4.1726056065922251E-2</v>
      </c>
      <c r="I250" s="381">
        <v>2.450641901247981E-2</v>
      </c>
      <c r="J250" s="381">
        <v>1.7219637053442444E-2</v>
      </c>
      <c r="K250" s="381">
        <v>8.2434689214509277E-2</v>
      </c>
      <c r="L250" s="381">
        <v>0</v>
      </c>
      <c r="M250" s="381">
        <v>0</v>
      </c>
      <c r="N250" s="382">
        <v>6.5140584542081881E-2</v>
      </c>
      <c r="O250" s="379">
        <v>6.9034437514725169E-2</v>
      </c>
      <c r="P250" s="380">
        <v>3.8018846036147046E-2</v>
      </c>
      <c r="Q250" s="380">
        <v>3.101559147857812E-2</v>
      </c>
      <c r="R250" s="381">
        <v>0</v>
      </c>
      <c r="S250" s="381">
        <v>0</v>
      </c>
      <c r="T250" s="381">
        <v>0</v>
      </c>
      <c r="U250" s="381">
        <v>8.2434689214509277E-2</v>
      </c>
      <c r="V250" s="381">
        <v>0</v>
      </c>
      <c r="W250" s="381">
        <v>0</v>
      </c>
      <c r="X250" s="382">
        <v>5.8061017461287959E-2</v>
      </c>
      <c r="Y250" s="379">
        <v>0.10682983491223583</v>
      </c>
      <c r="Z250" s="380">
        <v>4.7092373622156701E-2</v>
      </c>
      <c r="AA250" s="380">
        <v>5.9737461290079161E-2</v>
      </c>
      <c r="AB250" s="381">
        <v>4.1726056065922251E-2</v>
      </c>
      <c r="AC250" s="381">
        <v>2.450641901247981E-2</v>
      </c>
      <c r="AD250" s="381">
        <v>1.7219637053442444E-2</v>
      </c>
      <c r="AE250" s="381">
        <v>0</v>
      </c>
      <c r="AF250" s="381">
        <v>0</v>
      </c>
      <c r="AG250" s="381">
        <v>0</v>
      </c>
      <c r="AH250" s="382">
        <v>9.2590491959407092E-2</v>
      </c>
    </row>
    <row r="251" spans="2:34">
      <c r="D251" s="378">
        <v>2020</v>
      </c>
      <c r="E251" s="379">
        <v>0.12103322072362729</v>
      </c>
      <c r="F251" s="380">
        <v>6.2066208184032065E-2</v>
      </c>
      <c r="G251" s="380">
        <v>5.8967012539595159E-2</v>
      </c>
      <c r="H251" s="381">
        <v>6.2848195816426186E-2</v>
      </c>
      <c r="I251" s="381">
        <v>4.2537902882118971E-2</v>
      </c>
      <c r="J251" s="381">
        <v>2.0310292934307212E-2</v>
      </c>
      <c r="K251" s="381">
        <v>0.10188811500822903</v>
      </c>
      <c r="L251" s="381">
        <v>0</v>
      </c>
      <c r="M251" s="381">
        <v>0</v>
      </c>
      <c r="N251" s="382">
        <v>0.10586461503873888</v>
      </c>
      <c r="O251" s="379">
        <v>0.11439318541738508</v>
      </c>
      <c r="P251" s="380">
        <v>6.1084023030919851E-2</v>
      </c>
      <c r="Q251" s="380">
        <v>5.3309162386465166E-2</v>
      </c>
      <c r="R251" s="381">
        <v>0</v>
      </c>
      <c r="S251" s="381">
        <v>0</v>
      </c>
      <c r="T251" s="381">
        <v>0</v>
      </c>
      <c r="U251" s="381">
        <v>0.10188811500822903</v>
      </c>
      <c r="V251" s="381">
        <v>0</v>
      </c>
      <c r="W251" s="381">
        <v>0</v>
      </c>
      <c r="X251" s="382">
        <v>0.10007414952898494</v>
      </c>
      <c r="Y251" s="379">
        <v>0.14802986885361907</v>
      </c>
      <c r="Z251" s="380">
        <v>6.6059516314810496E-2</v>
      </c>
      <c r="AA251" s="380">
        <v>8.1970352538808564E-2</v>
      </c>
      <c r="AB251" s="381">
        <v>6.2848195816426186E-2</v>
      </c>
      <c r="AC251" s="381">
        <v>4.2537902882118971E-2</v>
      </c>
      <c r="AD251" s="381">
        <v>2.0310292934307212E-2</v>
      </c>
      <c r="AE251" s="381">
        <v>0</v>
      </c>
      <c r="AF251" s="381">
        <v>0</v>
      </c>
      <c r="AG251" s="381">
        <v>0</v>
      </c>
      <c r="AH251" s="382">
        <v>0.12946078598614649</v>
      </c>
    </row>
    <row r="252" spans="2:34">
      <c r="D252" s="378">
        <v>2021</v>
      </c>
      <c r="E252" s="379">
        <v>7.3853899572283083E-2</v>
      </c>
      <c r="F252" s="380">
        <v>4.4188623789116067E-2</v>
      </c>
      <c r="G252" s="380">
        <v>2.9665470338348501E-2</v>
      </c>
      <c r="H252" s="381">
        <v>2.8553731375028403E-2</v>
      </c>
      <c r="I252" s="381">
        <v>2.3083034991669794E-2</v>
      </c>
      <c r="J252" s="381">
        <v>5.470761338171027E-3</v>
      </c>
      <c r="K252" s="381">
        <v>4.8877106864141588E-2</v>
      </c>
      <c r="L252" s="381">
        <v>0</v>
      </c>
      <c r="M252" s="381">
        <v>0</v>
      </c>
      <c r="N252" s="382">
        <v>6.4597537892479351E-2</v>
      </c>
      <c r="O252" s="379">
        <v>7.286022458914572E-2</v>
      </c>
      <c r="P252" s="380">
        <v>4.4640051879293971E-2</v>
      </c>
      <c r="Q252" s="380">
        <v>2.8220367358541956E-2</v>
      </c>
      <c r="R252" s="381">
        <v>0</v>
      </c>
      <c r="S252" s="381">
        <v>0</v>
      </c>
      <c r="T252" s="381">
        <v>0</v>
      </c>
      <c r="U252" s="381">
        <v>4.8877106864141588E-2</v>
      </c>
      <c r="V252" s="381">
        <v>0</v>
      </c>
      <c r="W252" s="381">
        <v>0</v>
      </c>
      <c r="X252" s="382">
        <v>6.437128142251021E-2</v>
      </c>
      <c r="Y252" s="379">
        <v>7.8184650650139298E-2</v>
      </c>
      <c r="Z252" s="380">
        <v>4.2221156839371873E-2</v>
      </c>
      <c r="AA252" s="380">
        <v>3.596368795841131E-2</v>
      </c>
      <c r="AB252" s="381">
        <v>2.8553731375028403E-2</v>
      </c>
      <c r="AC252" s="381">
        <v>2.3083034991669794E-2</v>
      </c>
      <c r="AD252" s="381">
        <v>5.470761338171027E-3</v>
      </c>
      <c r="AE252" s="381">
        <v>0</v>
      </c>
      <c r="AF252" s="381">
        <v>0</v>
      </c>
      <c r="AG252" s="381">
        <v>0</v>
      </c>
      <c r="AH252" s="382">
        <v>6.5531889976034027E-2</v>
      </c>
    </row>
    <row r="253" spans="2:34">
      <c r="D253" s="383">
        <v>2022</v>
      </c>
      <c r="E253" s="384">
        <v>8.5175113319917409E-2</v>
      </c>
      <c r="F253" s="385">
        <v>5.0199672308790078E-2</v>
      </c>
      <c r="G253" s="385">
        <v>3.4975643778793093E-2</v>
      </c>
      <c r="H253" s="386">
        <v>4.6466570983498358E-2</v>
      </c>
      <c r="I253" s="386">
        <v>4.0943163967469179E-2</v>
      </c>
      <c r="J253" s="386">
        <v>5.5234571536788802E-3</v>
      </c>
      <c r="K253" s="386">
        <v>5.499631128684615E-2</v>
      </c>
      <c r="L253" s="386">
        <v>0</v>
      </c>
      <c r="M253" s="386">
        <v>0</v>
      </c>
      <c r="N253" s="387">
        <v>7.6339499085126661E-2</v>
      </c>
      <c r="O253" s="384">
        <v>8.282537987040467E-2</v>
      </c>
      <c r="P253" s="385">
        <v>4.8234423288859372E-2</v>
      </c>
      <c r="Q253" s="385">
        <v>3.4591149132863097E-2</v>
      </c>
      <c r="R253" s="386">
        <v>0</v>
      </c>
      <c r="S253" s="386">
        <v>0</v>
      </c>
      <c r="T253" s="386">
        <v>0</v>
      </c>
      <c r="U253" s="386">
        <v>5.499631128684615E-2</v>
      </c>
      <c r="V253" s="386">
        <v>0</v>
      </c>
      <c r="W253" s="386">
        <v>0</v>
      </c>
      <c r="X253" s="387">
        <v>7.4268509547214243E-2</v>
      </c>
      <c r="Y253" s="384">
        <v>9.4242927339160121E-2</v>
      </c>
      <c r="Z253" s="385">
        <v>5.7783729393193865E-2</v>
      </c>
      <c r="AA253" s="385">
        <v>3.6459440139360665E-2</v>
      </c>
      <c r="AB253" s="386">
        <v>4.6466570983498358E-2</v>
      </c>
      <c r="AC253" s="386">
        <v>4.0943163967469179E-2</v>
      </c>
      <c r="AD253" s="386">
        <v>5.5234571536788802E-3</v>
      </c>
      <c r="AE253" s="386">
        <v>0</v>
      </c>
      <c r="AF253" s="386">
        <v>0</v>
      </c>
      <c r="AG253" s="386">
        <v>0</v>
      </c>
      <c r="AH253" s="387">
        <v>8.4270440960204029E-2</v>
      </c>
    </row>
    <row r="254" spans="2:34">
      <c r="D254" s="383">
        <v>2023</v>
      </c>
      <c r="E254" s="384">
        <v>0.10724028487784343</v>
      </c>
      <c r="F254" s="385">
        <v>6.0503250620912899E-2</v>
      </c>
      <c r="G254" s="385">
        <v>4.6737376074046558E-2</v>
      </c>
      <c r="H254" s="386">
        <v>9.0684987734226036E-2</v>
      </c>
      <c r="I254" s="386">
        <v>6.980190998898371E-2</v>
      </c>
      <c r="J254" s="386">
        <v>2.0883209433024279E-2</v>
      </c>
      <c r="K254" s="386">
        <v>3.6533564475629221E-2</v>
      </c>
      <c r="L254" s="386">
        <v>0</v>
      </c>
      <c r="M254" s="386">
        <v>0</v>
      </c>
      <c r="N254" s="387">
        <v>9.5134260839062026E-2</v>
      </c>
      <c r="O254" s="384">
        <v>8.9159025280294305E-2</v>
      </c>
      <c r="P254" s="385">
        <v>4.1997696732484713E-2</v>
      </c>
      <c r="Q254" s="385">
        <v>4.7161535168725552E-2</v>
      </c>
      <c r="R254" s="386">
        <v>9.4554867431354786E-2</v>
      </c>
      <c r="S254" s="386">
        <v>7.1522411893722146E-2</v>
      </c>
      <c r="T254" s="386">
        <v>2.3032445888581759E-2</v>
      </c>
      <c r="U254" s="386">
        <v>3.6533564475629221E-2</v>
      </c>
      <c r="V254" s="386">
        <v>0</v>
      </c>
      <c r="W254" s="386">
        <v>0</v>
      </c>
      <c r="X254" s="387">
        <v>7.9823868916251151E-2</v>
      </c>
      <c r="Y254" s="384">
        <v>0.18575065196601678</v>
      </c>
      <c r="Z254" s="385">
        <v>0.14085593960876477</v>
      </c>
      <c r="AA254" s="385">
        <v>4.4895641207769336E-2</v>
      </c>
      <c r="AB254" s="386">
        <v>7.8549870035912794E-2</v>
      </c>
      <c r="AC254" s="386">
        <v>6.4406782814962441E-2</v>
      </c>
      <c r="AD254" s="386">
        <v>1.4143662110908282E-2</v>
      </c>
      <c r="AE254" s="386">
        <v>0</v>
      </c>
      <c r="AF254" s="386">
        <v>0</v>
      </c>
      <c r="AG254" s="386">
        <v>0</v>
      </c>
      <c r="AH254" s="387">
        <v>0.16118362984321133</v>
      </c>
    </row>
    <row r="255" spans="2:34">
      <c r="D255" s="383">
        <v>2024</v>
      </c>
      <c r="E255" s="384">
        <v>0.14010523915389991</v>
      </c>
      <c r="F255" s="385">
        <v>9.3484524226386007E-2</v>
      </c>
      <c r="G255" s="385">
        <v>4.6621151476922286E-2</v>
      </c>
      <c r="H255" s="386">
        <v>7.0826617295756122E-2</v>
      </c>
      <c r="I255" s="386">
        <v>3.1937957412637587E-2</v>
      </c>
      <c r="J255" s="386">
        <v>3.8888895951755674E-2</v>
      </c>
      <c r="K255" s="386">
        <v>2.9317562868043424E-2</v>
      </c>
      <c r="L255" s="386">
        <v>0</v>
      </c>
      <c r="M255" s="386">
        <v>0</v>
      </c>
      <c r="N255" s="387">
        <v>0.1214040589254364</v>
      </c>
      <c r="O255" s="384">
        <v>0.10147708699750577</v>
      </c>
      <c r="P255" s="385">
        <v>5.1193967305278774E-2</v>
      </c>
      <c r="Q255" s="385">
        <v>5.0283344326152918E-2</v>
      </c>
      <c r="R255" s="386">
        <v>5.3412628488359024E-2</v>
      </c>
      <c r="S255" s="386">
        <v>1.0025643254491385E-2</v>
      </c>
      <c r="T255" s="386">
        <v>4.3387017768275679E-2</v>
      </c>
      <c r="U255" s="386">
        <v>2.9317562868043424E-2</v>
      </c>
      <c r="V255" s="386">
        <v>0</v>
      </c>
      <c r="W255" s="386">
        <v>0</v>
      </c>
      <c r="X255" s="387">
        <v>8.8342843588909967E-2</v>
      </c>
      <c r="Y255" s="384">
        <v>0.29600565608165746</v>
      </c>
      <c r="Z255" s="385">
        <v>0.26416614082078183</v>
      </c>
      <c r="AA255" s="385">
        <v>3.1840807085780229E-2</v>
      </c>
      <c r="AB255" s="386">
        <v>0.16910422684444884</v>
      </c>
      <c r="AC255" s="386">
        <v>0.15560232167522595</v>
      </c>
      <c r="AD255" s="386">
        <v>1.3503289903897138E-2</v>
      </c>
      <c r="AE255" s="386">
        <v>0</v>
      </c>
      <c r="AF255" s="386">
        <v>0</v>
      </c>
      <c r="AG255" s="386">
        <v>0</v>
      </c>
      <c r="AH255" s="387">
        <v>0.25548753846256583</v>
      </c>
    </row>
    <row r="256" spans="2:34" ht="15.75" thickBot="1">
      <c r="D256" s="388">
        <v>2025</v>
      </c>
      <c r="E256" s="389">
        <v>0.13432057439051664</v>
      </c>
      <c r="F256" s="390">
        <v>8.9488108594202975E-2</v>
      </c>
      <c r="G256" s="390">
        <v>4.4832900685271397E-2</v>
      </c>
      <c r="H256" s="391">
        <v>0.12853102521052326</v>
      </c>
      <c r="I256" s="391">
        <v>6.1834688957457251E-2</v>
      </c>
      <c r="J256" s="391">
        <v>6.6696668606647649E-2</v>
      </c>
      <c r="K256" s="391">
        <v>2.6708279809487468E-2</v>
      </c>
      <c r="L256" s="391">
        <v>0</v>
      </c>
      <c r="M256" s="391">
        <v>0</v>
      </c>
      <c r="N256" s="392">
        <v>0.12030324092399701</v>
      </c>
      <c r="O256" s="389">
        <v>0.11437578870295058</v>
      </c>
      <c r="P256" s="390">
        <v>6.6820714912198639E-2</v>
      </c>
      <c r="Q256" s="390">
        <v>4.7555309297829876E-2</v>
      </c>
      <c r="R256" s="391">
        <v>0.12844198385544783</v>
      </c>
      <c r="S256" s="391">
        <v>5.6706084016699826E-2</v>
      </c>
      <c r="T256" s="391">
        <v>7.1735926356385982E-2</v>
      </c>
      <c r="U256" s="391">
        <v>2.6708279809487468E-2</v>
      </c>
      <c r="V256" s="391">
        <v>0</v>
      </c>
      <c r="W256" s="391">
        <v>0</v>
      </c>
      <c r="X256" s="392">
        <v>0.10446588410500579</v>
      </c>
      <c r="Y256" s="389">
        <v>0.21962017520525762</v>
      </c>
      <c r="Z256" s="390">
        <v>0.18643172397688532</v>
      </c>
      <c r="AA256" s="390">
        <v>3.3189738831167132E-2</v>
      </c>
      <c r="AB256" s="391">
        <v>0.12930795812765972</v>
      </c>
      <c r="AC256" s="391">
        <v>0.10658447959310891</v>
      </c>
      <c r="AD256" s="391">
        <v>2.2726479468500316E-2</v>
      </c>
      <c r="AE256" s="391">
        <v>0</v>
      </c>
      <c r="AF256" s="391">
        <v>0</v>
      </c>
      <c r="AG256" s="391">
        <v>0</v>
      </c>
      <c r="AH256" s="392">
        <v>0.1897204399756757</v>
      </c>
    </row>
    <row r="257" spans="4:4" ht="15.75" thickTop="1"/>
    <row r="258" spans="4:4">
      <c r="D258" s="393" t="s">
        <v>488</v>
      </c>
    </row>
  </sheetData>
  <mergeCells count="68">
    <mergeCell ref="E245:N245"/>
    <mergeCell ref="O245:X245"/>
    <mergeCell ref="Y245:AH245"/>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C138:C140"/>
    <mergeCell ref="C142:C144"/>
    <mergeCell ref="B146:B156"/>
    <mergeCell ref="C146:C148"/>
    <mergeCell ref="C150:C152"/>
    <mergeCell ref="C154:C156"/>
    <mergeCell ref="B191:B195"/>
    <mergeCell ref="B167:B177"/>
    <mergeCell ref="C167:C169"/>
    <mergeCell ref="C171:C173"/>
    <mergeCell ref="C175:C177"/>
    <mergeCell ref="B179:B189"/>
    <mergeCell ref="C179:C181"/>
    <mergeCell ref="C183:C185"/>
    <mergeCell ref="C187:C189"/>
    <mergeCell ref="B225:B229"/>
    <mergeCell ref="B201:B211"/>
    <mergeCell ref="C201:C203"/>
    <mergeCell ref="C205:C207"/>
    <mergeCell ref="C209:C211"/>
    <mergeCell ref="B213:B223"/>
    <mergeCell ref="C213:C215"/>
    <mergeCell ref="C217:C219"/>
    <mergeCell ref="C221:C22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Y38"/>
  <sheetViews>
    <sheetView showGridLines="0" zoomScaleNormal="100" workbookViewId="0">
      <pane xSplit="2" ySplit="4" topLeftCell="AK5" activePane="bottomRight" state="frozen"/>
      <selection pane="topRight" activeCell="C1" sqref="C1"/>
      <selection pane="bottomLeft" activeCell="A5" sqref="A5"/>
      <selection pane="bottomRight" activeCell="AV3" sqref="AV3:AX3"/>
    </sheetView>
  </sheetViews>
  <sheetFormatPr defaultColWidth="8" defaultRowHeight="15"/>
  <cols>
    <col min="1" max="1" width="1.125" style="1" customWidth="1"/>
    <col min="2" max="2" width="13.875" style="1" customWidth="1"/>
    <col min="3" max="3" width="5.5" style="1" bestFit="1" customWidth="1"/>
    <col min="4" max="25" width="6.125" style="1" bestFit="1" customWidth="1"/>
    <col min="26" max="26" width="7" style="1" bestFit="1" customWidth="1"/>
    <col min="27" max="27" width="6.625" style="1" bestFit="1" customWidth="1"/>
    <col min="28" max="28" width="6.125" style="1" bestFit="1" customWidth="1"/>
    <col min="29" max="29" width="7" style="1" bestFit="1" customWidth="1"/>
    <col min="30" max="30" width="6.625" style="1" customWidth="1"/>
    <col min="31" max="32" width="7" style="1" bestFit="1" customWidth="1"/>
    <col min="33" max="34" width="6.125" style="1" bestFit="1" customWidth="1"/>
    <col min="35" max="35" width="7" style="1" bestFit="1" customWidth="1"/>
    <col min="36" max="36" width="5.875" style="1" bestFit="1" customWidth="1"/>
    <col min="37" max="38" width="7" style="1" bestFit="1" customWidth="1"/>
    <col min="39" max="47" width="7" style="1" customWidth="1"/>
    <col min="48" max="48" width="6.625" style="1" bestFit="1" customWidth="1"/>
    <col min="49" max="49" width="6.5" style="1" customWidth="1"/>
    <col min="50" max="50" width="6.625" style="1" bestFit="1" customWidth="1"/>
    <col min="51" max="51" width="1.125" style="1" customWidth="1"/>
    <col min="52" max="16384" width="8" style="1"/>
  </cols>
  <sheetData>
    <row r="1" spans="2:50" ht="7.5" customHeight="1"/>
    <row r="2" spans="2:50" ht="21.75" thickBot="1">
      <c r="C2" s="433" t="s">
        <v>10</v>
      </c>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row>
    <row r="3" spans="2:50" ht="18" customHeight="1" thickTop="1" thickBot="1">
      <c r="B3" s="2"/>
      <c r="C3" s="427">
        <v>2011</v>
      </c>
      <c r="D3" s="428"/>
      <c r="E3" s="429"/>
      <c r="F3" s="427">
        <v>2012</v>
      </c>
      <c r="G3" s="428"/>
      <c r="H3" s="429"/>
      <c r="I3" s="427">
        <v>2013</v>
      </c>
      <c r="J3" s="428"/>
      <c r="K3" s="429"/>
      <c r="L3" s="427">
        <v>2014</v>
      </c>
      <c r="M3" s="428"/>
      <c r="N3" s="429"/>
      <c r="O3" s="427">
        <v>2015</v>
      </c>
      <c r="P3" s="428"/>
      <c r="Q3" s="429"/>
      <c r="R3" s="427">
        <v>2016</v>
      </c>
      <c r="S3" s="428"/>
      <c r="T3" s="429"/>
      <c r="U3" s="427">
        <v>2017</v>
      </c>
      <c r="V3" s="428"/>
      <c r="W3" s="429"/>
      <c r="X3" s="427">
        <v>2018</v>
      </c>
      <c r="Y3" s="428"/>
      <c r="Z3" s="429"/>
      <c r="AA3" s="427">
        <v>2019</v>
      </c>
      <c r="AB3" s="428"/>
      <c r="AC3" s="429"/>
      <c r="AD3" s="427">
        <v>2020</v>
      </c>
      <c r="AE3" s="428"/>
      <c r="AF3" s="429"/>
      <c r="AG3" s="427">
        <v>2021</v>
      </c>
      <c r="AH3" s="428"/>
      <c r="AI3" s="429"/>
      <c r="AJ3" s="427">
        <v>2022</v>
      </c>
      <c r="AK3" s="428"/>
      <c r="AL3" s="429"/>
      <c r="AM3" s="427">
        <v>2023</v>
      </c>
      <c r="AN3" s="428"/>
      <c r="AO3" s="429"/>
      <c r="AP3" s="427">
        <v>2024</v>
      </c>
      <c r="AQ3" s="428"/>
      <c r="AR3" s="429"/>
      <c r="AS3" s="427">
        <v>2025</v>
      </c>
      <c r="AT3" s="428"/>
      <c r="AU3" s="429"/>
      <c r="AV3" s="427">
        <v>2026</v>
      </c>
      <c r="AW3" s="428"/>
      <c r="AX3" s="429"/>
    </row>
    <row r="4" spans="2:50" ht="17.2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c r="AV4" s="4" t="s">
        <v>8</v>
      </c>
      <c r="AW4" s="5" t="s">
        <v>1</v>
      </c>
      <c r="AX4" s="6" t="s">
        <v>12</v>
      </c>
    </row>
    <row r="5" spans="2:50" ht="15.7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c r="AV5" s="8">
        <v>0.22278472473882954</v>
      </c>
      <c r="AW5" s="9">
        <v>5.1484324403903763E-2</v>
      </c>
      <c r="AX5" s="10">
        <v>9.216729442208417E-2</v>
      </c>
    </row>
    <row r="6" spans="2:50">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c r="AV6" s="8">
        <v>0.1576922299493731</v>
      </c>
      <c r="AW6" s="9">
        <v>8.6238896779243374E-2</v>
      </c>
      <c r="AX6" s="10">
        <v>0.10049047517548468</v>
      </c>
    </row>
    <row r="7" spans="2:50">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c r="AV7" s="12">
        <v>0.2727404751671097</v>
      </c>
      <c r="AW7" s="13">
        <v>0.15985077824793473</v>
      </c>
      <c r="AX7" s="14">
        <v>0.18294744578621444</v>
      </c>
    </row>
    <row r="8" spans="2:50" ht="15.7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c r="AV8" s="16">
        <v>0.22018384233332453</v>
      </c>
      <c r="AW8" s="17">
        <v>0.1034345921635417</v>
      </c>
      <c r="AX8" s="18">
        <v>0.12827719543828747</v>
      </c>
    </row>
    <row r="9" spans="2:50">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c r="AV9" s="8">
        <v>0.29579538667063365</v>
      </c>
      <c r="AW9" s="9">
        <v>0.18024801767004306</v>
      </c>
      <c r="AX9" s="10">
        <v>0.20251708179983663</v>
      </c>
    </row>
    <row r="10" spans="2:50">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c r="AV10" s="8" t="s">
        <v>385</v>
      </c>
      <c r="AW10" s="9" t="s">
        <v>385</v>
      </c>
      <c r="AX10" s="10" t="s">
        <v>385</v>
      </c>
    </row>
    <row r="11" spans="2:50">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c r="AV11" s="12" t="s">
        <v>385</v>
      </c>
      <c r="AW11" s="13" t="s">
        <v>385</v>
      </c>
      <c r="AX11" s="14" t="s">
        <v>385</v>
      </c>
    </row>
    <row r="12" spans="2:50" ht="15.7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c r="AV12" s="16">
        <v>0.29579538667063365</v>
      </c>
      <c r="AW12" s="17">
        <v>0.18024801767004306</v>
      </c>
      <c r="AX12" s="18">
        <v>0.20251708179983663</v>
      </c>
    </row>
    <row r="13" spans="2:50">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v>0.14128535722767771</v>
      </c>
      <c r="AT13" s="9">
        <v>8.2607809474465693E-2</v>
      </c>
      <c r="AU13" s="10">
        <v>9.2952948328429749E-2</v>
      </c>
      <c r="AV13" s="8" t="s">
        <v>385</v>
      </c>
      <c r="AW13" s="9" t="s">
        <v>385</v>
      </c>
      <c r="AX13" s="10" t="s">
        <v>385</v>
      </c>
    </row>
    <row r="14" spans="2:50">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v>0.25555066373782948</v>
      </c>
      <c r="AT14" s="9">
        <v>0.17452605586839032</v>
      </c>
      <c r="AU14" s="10">
        <v>0.18916393958951222</v>
      </c>
      <c r="AV14" s="8" t="s">
        <v>385</v>
      </c>
      <c r="AW14" s="9" t="s">
        <v>385</v>
      </c>
      <c r="AX14" s="10" t="s">
        <v>385</v>
      </c>
    </row>
    <row r="15" spans="2:50">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v>0.24404463469070259</v>
      </c>
      <c r="AT15" s="13">
        <v>0.18556802841103187</v>
      </c>
      <c r="AU15" s="14">
        <v>0.19693379971780339</v>
      </c>
      <c r="AV15" s="12" t="s">
        <v>385</v>
      </c>
      <c r="AW15" s="13" t="s">
        <v>385</v>
      </c>
      <c r="AX15" s="14" t="s">
        <v>385</v>
      </c>
    </row>
    <row r="16" spans="2:50" ht="15.7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v>0.2223190325946357</v>
      </c>
      <c r="AT16" s="17">
        <v>0.15501024971036037</v>
      </c>
      <c r="AU16" s="18">
        <v>0.16748020136569777</v>
      </c>
      <c r="AV16" s="16" t="s">
        <v>385</v>
      </c>
      <c r="AW16" s="17" t="s">
        <v>385</v>
      </c>
      <c r="AX16" s="18" t="s">
        <v>385</v>
      </c>
    </row>
    <row r="17" spans="2:51">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v>0.2596947256549838</v>
      </c>
      <c r="AT17" s="9">
        <v>0.16019268130322806</v>
      </c>
      <c r="AU17" s="10">
        <v>0.17943523077250925</v>
      </c>
      <c r="AV17" s="8" t="s">
        <v>385</v>
      </c>
      <c r="AW17" s="9" t="s">
        <v>385</v>
      </c>
      <c r="AX17" s="10" t="s">
        <v>385</v>
      </c>
    </row>
    <row r="18" spans="2:51">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v>0.23353797478930646</v>
      </c>
      <c r="AT18" s="9">
        <v>0.12675546432348106</v>
      </c>
      <c r="AU18" s="10">
        <v>0.14895158054233176</v>
      </c>
      <c r="AV18" s="8" t="s">
        <v>385</v>
      </c>
      <c r="AW18" s="9" t="s">
        <v>385</v>
      </c>
      <c r="AX18" s="10" t="s">
        <v>385</v>
      </c>
    </row>
    <row r="19" spans="2:51">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v>0.17627035326274282</v>
      </c>
      <c r="AT19" s="13">
        <v>0.10747063760923949</v>
      </c>
      <c r="AU19" s="14">
        <v>0.12105112483373412</v>
      </c>
      <c r="AV19" s="12" t="s">
        <v>385</v>
      </c>
      <c r="AW19" s="13" t="s">
        <v>385</v>
      </c>
      <c r="AX19" s="14" t="s">
        <v>385</v>
      </c>
    </row>
    <row r="20" spans="2:51" ht="16.5"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v>0.22163502459902068</v>
      </c>
      <c r="AT20" s="21">
        <v>0.13087800295615051</v>
      </c>
      <c r="AU20" s="22">
        <v>0.14897521985083267</v>
      </c>
      <c r="AV20" s="20" t="s">
        <v>385</v>
      </c>
      <c r="AW20" s="21" t="s">
        <v>385</v>
      </c>
      <c r="AX20" s="22" t="s">
        <v>385</v>
      </c>
    </row>
    <row r="21" spans="2:51" ht="18.75"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6">
        <v>0.18575065196601678</v>
      </c>
      <c r="AN21" s="347">
        <v>8.9159025280294305E-2</v>
      </c>
      <c r="AO21" s="26">
        <v>0.10724028487784248</v>
      </c>
      <c r="AP21" s="24">
        <v>0.29600565608165746</v>
      </c>
      <c r="AQ21" s="25">
        <v>0.10147708699750577</v>
      </c>
      <c r="AR21" s="26">
        <v>0.14010523915389991</v>
      </c>
      <c r="AS21" s="24">
        <v>0.21962017520525762</v>
      </c>
      <c r="AT21" s="25">
        <v>0.11437578870295058</v>
      </c>
      <c r="AU21" s="26">
        <v>0.13432057439051664</v>
      </c>
      <c r="AV21" s="24">
        <v>0.23710415863999154</v>
      </c>
      <c r="AW21" s="25">
        <v>0.12233726939978294</v>
      </c>
      <c r="AX21" s="26">
        <v>0.14620220882873763</v>
      </c>
    </row>
    <row r="22" spans="2:51" ht="16.5"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8">
        <v>0.14085593960876477</v>
      </c>
      <c r="AN22" s="349">
        <v>4.1997696732484713E-2</v>
      </c>
      <c r="AO22" s="30">
        <v>6.0503250620912899E-2</v>
      </c>
      <c r="AP22" s="28">
        <v>0.26416614082078183</v>
      </c>
      <c r="AQ22" s="29">
        <v>5.1193967305278774E-2</v>
      </c>
      <c r="AR22" s="30">
        <v>9.3484524226386007E-2</v>
      </c>
      <c r="AS22" s="28">
        <v>0.18643172397688532</v>
      </c>
      <c r="AT22" s="29">
        <v>6.6820714912198639E-2</v>
      </c>
      <c r="AU22" s="30">
        <v>8.9488108594202975E-2</v>
      </c>
      <c r="AV22" s="28">
        <v>0.1925248575186243</v>
      </c>
      <c r="AW22" s="29">
        <v>6.6011462748099783E-2</v>
      </c>
      <c r="AX22" s="30">
        <v>9.2319002519705387E-2</v>
      </c>
    </row>
    <row r="23" spans="2:51" ht="16.5"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0">
        <v>4.4895641207769336E-2</v>
      </c>
      <c r="AN23" s="351">
        <v>4.7161535168725552E-2</v>
      </c>
      <c r="AO23" s="34">
        <v>4.6737376074046558E-2</v>
      </c>
      <c r="AP23" s="32">
        <v>3.1840807085780229E-2</v>
      </c>
      <c r="AQ23" s="33">
        <v>5.0283344326152918E-2</v>
      </c>
      <c r="AR23" s="34">
        <v>4.6621151476922286E-2</v>
      </c>
      <c r="AS23" s="32">
        <v>3.3189738831167132E-2</v>
      </c>
      <c r="AT23" s="33">
        <v>4.7555309297829876E-2</v>
      </c>
      <c r="AU23" s="34">
        <v>4.4832900685271397E-2</v>
      </c>
      <c r="AV23" s="32">
        <v>4.4580256674333303E-2</v>
      </c>
      <c r="AW23" s="33">
        <v>5.6326260432277321E-2</v>
      </c>
      <c r="AX23" s="34">
        <v>5.388376442954039E-2</v>
      </c>
    </row>
    <row r="24" spans="2:51" ht="30.75" thickTop="1">
      <c r="B24" s="35" t="s">
        <v>32</v>
      </c>
      <c r="C24" s="36">
        <v>512.43799999999987</v>
      </c>
      <c r="D24" s="37">
        <v>1595.7979999999998</v>
      </c>
      <c r="E24" s="38">
        <f>C24+D24</f>
        <v>2108.2359999999999</v>
      </c>
      <c r="F24" s="36">
        <v>599.64899999999989</v>
      </c>
      <c r="G24" s="37">
        <v>1723.6899999999998</v>
      </c>
      <c r="H24" s="38">
        <f>F24+G24</f>
        <v>2323.3389999999999</v>
      </c>
      <c r="I24" s="36">
        <v>639.95399999999984</v>
      </c>
      <c r="J24" s="37">
        <v>1899.1969999999997</v>
      </c>
      <c r="K24" s="38">
        <f>I24+J24</f>
        <v>2539.1509999999994</v>
      </c>
      <c r="L24" s="36">
        <v>729.13499999999988</v>
      </c>
      <c r="M24" s="37">
        <v>2242.3569999999991</v>
      </c>
      <c r="N24" s="38">
        <f>L24+M24</f>
        <v>2971.4919999999988</v>
      </c>
      <c r="O24" s="36">
        <v>751.02499999999986</v>
      </c>
      <c r="P24" s="37">
        <v>2422.2569999999992</v>
      </c>
      <c r="Q24" s="38">
        <f>O24+P24</f>
        <v>3173.2819999999992</v>
      </c>
      <c r="R24" s="36">
        <v>942.62299999999993</v>
      </c>
      <c r="S24" s="37">
        <v>2769.905999999999</v>
      </c>
      <c r="T24" s="38">
        <f>R24+S24</f>
        <v>3712.5289999999991</v>
      </c>
      <c r="U24" s="36">
        <v>1153.7179999999998</v>
      </c>
      <c r="V24" s="37">
        <v>3277.5739999999987</v>
      </c>
      <c r="W24" s="38">
        <f>U24+V24</f>
        <v>4431.2919999999986</v>
      </c>
      <c r="X24" s="36">
        <v>1276.2539999999997</v>
      </c>
      <c r="Y24" s="37">
        <v>3642.3379999999988</v>
      </c>
      <c r="Z24" s="38">
        <f>X24+Y24</f>
        <v>4918.5919999999987</v>
      </c>
      <c r="AA24" s="36">
        <v>1276.2539999999997</v>
      </c>
      <c r="AB24" s="37">
        <v>4088.0929999999989</v>
      </c>
      <c r="AC24" s="38">
        <f>AA24+AB24</f>
        <v>5364.3469999999988</v>
      </c>
      <c r="AD24" s="36">
        <v>1276.2539999999997</v>
      </c>
      <c r="AE24" s="37">
        <v>4298.8909999999996</v>
      </c>
      <c r="AF24" s="38">
        <f>AD24+AE24</f>
        <v>5575.1449999999995</v>
      </c>
      <c r="AG24" s="36">
        <v>1350.5969999999998</v>
      </c>
      <c r="AH24" s="37">
        <v>4308.3109999999988</v>
      </c>
      <c r="AI24" s="38">
        <f>AG24+AH24</f>
        <v>5658.9079999999985</v>
      </c>
      <c r="AJ24" s="36">
        <v>1350.5969999999998</v>
      </c>
      <c r="AK24" s="37">
        <v>4503.400999999998</v>
      </c>
      <c r="AL24" s="38">
        <f>AJ24+AK24</f>
        <v>5853.9979999999978</v>
      </c>
      <c r="AM24" s="36">
        <v>1364.308</v>
      </c>
      <c r="AN24" s="37">
        <v>4706.8909999999978</v>
      </c>
      <c r="AO24" s="38">
        <f>AM24+AN24</f>
        <v>6071.1989999999978</v>
      </c>
      <c r="AP24" s="36">
        <v>1386.96</v>
      </c>
      <c r="AQ24" s="37">
        <v>4909.5909999999985</v>
      </c>
      <c r="AR24" s="38">
        <f>AP24+AQ24</f>
        <v>6296.5509999999986</v>
      </c>
      <c r="AS24" s="36">
        <v>1392.4849999999997</v>
      </c>
      <c r="AT24" s="37">
        <v>5094.8909999999978</v>
      </c>
      <c r="AU24" s="38">
        <f>AS24+AT24</f>
        <v>6487.3759999999975</v>
      </c>
      <c r="AV24" s="36"/>
      <c r="AW24" s="37"/>
      <c r="AX24" s="38"/>
      <c r="AY24" s="299"/>
    </row>
    <row r="25" spans="2:51" ht="4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v>2323.0855439999787</v>
      </c>
      <c r="AT25" s="41">
        <v>11351.420086000238</v>
      </c>
      <c r="AU25" s="42">
        <v>13674.505630000323</v>
      </c>
      <c r="AV25" s="40"/>
      <c r="AW25" s="41"/>
      <c r="AX25" s="42"/>
      <c r="AY25" s="293"/>
    </row>
    <row r="26" spans="2:51" ht="30">
      <c r="B26" s="43" t="s">
        <v>34</v>
      </c>
      <c r="C26" s="44">
        <f>C25*1000/365/24/AVERAGE(C24,C45)</f>
        <v>0.20997125473056885</v>
      </c>
      <c r="D26" s="45">
        <f>D25*1000/365/24/AVERAGE(D24,D45)</f>
        <v>0.30444215749738573</v>
      </c>
      <c r="E26" s="46">
        <f>E25*1000/365/24/AVERAGE(E24,E45)</f>
        <v>0.28147960469398881</v>
      </c>
      <c r="F26" s="44">
        <f t="shared" ref="F26:AC26" si="0">F25*1000/365/24/AVERAGE(F24,C24)</f>
        <v>0.20945479078952861</v>
      </c>
      <c r="G26" s="45">
        <f t="shared" si="0"/>
        <v>0.28214695936310707</v>
      </c>
      <c r="H26" s="46">
        <f t="shared" si="0"/>
        <v>0.26390513435225083</v>
      </c>
      <c r="I26" s="44">
        <f t="shared" si="0"/>
        <v>0.23183452663039053</v>
      </c>
      <c r="J26" s="45">
        <f t="shared" si="0"/>
        <v>0.29253524838114636</v>
      </c>
      <c r="K26" s="46">
        <f t="shared" si="0"/>
        <v>0.27706070822077539</v>
      </c>
      <c r="L26" s="44">
        <f t="shared" si="0"/>
        <v>0.24224087336067501</v>
      </c>
      <c r="M26" s="45">
        <f t="shared" si="0"/>
        <v>0.28201283406705213</v>
      </c>
      <c r="N26" s="46">
        <f t="shared" si="0"/>
        <v>0.27213170877703913</v>
      </c>
      <c r="O26" s="44">
        <f t="shared" si="0"/>
        <v>0.27806664829274286</v>
      </c>
      <c r="P26" s="45">
        <f t="shared" si="0"/>
        <v>0.31993793879048493</v>
      </c>
      <c r="Q26" s="46">
        <f t="shared" si="0"/>
        <v>0.30985193573436964</v>
      </c>
      <c r="R26" s="44">
        <f t="shared" si="0"/>
        <v>0.23255691548333574</v>
      </c>
      <c r="S26" s="45">
        <f t="shared" si="0"/>
        <v>0.26888688918121045</v>
      </c>
      <c r="T26" s="46">
        <f t="shared" si="0"/>
        <v>0.25995109537370426</v>
      </c>
      <c r="U26" s="44">
        <f t="shared" si="0"/>
        <v>0.22338346142355162</v>
      </c>
      <c r="V26" s="45">
        <f t="shared" si="0"/>
        <v>0.27290991967732481</v>
      </c>
      <c r="W26" s="46">
        <f t="shared" si="0"/>
        <v>0.26016107057784515</v>
      </c>
      <c r="X26" s="44">
        <f t="shared" si="0"/>
        <v>0.22462517710804081</v>
      </c>
      <c r="Y26" s="45">
        <f t="shared" si="0"/>
        <v>0.28654935039002871</v>
      </c>
      <c r="Z26" s="46">
        <f t="shared" si="0"/>
        <v>0.2704556740194578</v>
      </c>
      <c r="AA26" s="44">
        <f t="shared" si="0"/>
        <v>0.22022331462797756</v>
      </c>
      <c r="AB26" s="45">
        <f t="shared" si="0"/>
        <v>0.28151351658466589</v>
      </c>
      <c r="AC26" s="46">
        <f t="shared" si="0"/>
        <v>0.26629960441266298</v>
      </c>
      <c r="AD26" s="44">
        <f t="shared" ref="AD26" si="1">AD25*1000/365/24/AVERAGE(AD24,AA24)</f>
        <v>0.23520809407093812</v>
      </c>
      <c r="AE26" s="45">
        <f t="shared" ref="AE26" si="2">AE25*1000/365/24/AVERAGE(AE24,AB24)</f>
        <v>0.30320310565638509</v>
      </c>
      <c r="AF26" s="46">
        <f t="shared" ref="AF26" si="3">AF25*1000/365/24/AVERAGE(AF24,AC24)</f>
        <v>0.28733785240404514</v>
      </c>
      <c r="AG26" s="44">
        <f t="shared" ref="AG26" si="4">AG25*1000/365/24/AVERAGE(AG24,AD24)</f>
        <v>0.18840805108369599</v>
      </c>
      <c r="AH26" s="45">
        <f t="shared" ref="AH26" si="5">AH25*1000/365/24/AVERAGE(AH24,AE24)</f>
        <v>0.25270933062057876</v>
      </c>
      <c r="AI26" s="46">
        <f t="shared" ref="AI26" si="6">AI25*1000/365/24/AVERAGE(AI24,AF24)</f>
        <v>0.23767380600157273</v>
      </c>
      <c r="AJ26" s="44">
        <f t="shared" ref="AJ26" si="7">AJ25*1000/365/24/AVERAGE(AJ24,AG24)</f>
        <v>0.23509025306965139</v>
      </c>
      <c r="AK26" s="45">
        <f t="shared" ref="AK26" si="8">AK25*1000/365/24/AVERAGE(AK24,AH24)</f>
        <v>0.28227660980685237</v>
      </c>
      <c r="AL26" s="46">
        <f t="shared" ref="AL26" si="9">AL25*1000/365/24/AVERAGE(AL24,AI24)</f>
        <v>0.27120559926439269</v>
      </c>
      <c r="AM26" s="44">
        <f t="shared" ref="AM26" si="10">AM25*1000/365/24/AVERAGE(AM24,AJ24)</f>
        <v>0.19639104714336061</v>
      </c>
      <c r="AN26" s="45">
        <f t="shared" ref="AN26" si="11">AN25*1000/365/24/AVERAGE(AN24,AK24)</f>
        <v>0.28313484201365807</v>
      </c>
      <c r="AO26" s="46">
        <f t="shared" ref="AO26" si="12">AO25*1000/365/24/AVERAGE(AO24,AL24)</f>
        <v>0.26338664310236953</v>
      </c>
      <c r="AP26" s="44">
        <f t="shared" ref="AP26" si="13">AP25*1000/365/24/AVERAGE(AP24,AM24)</f>
        <v>0.17784399028086284</v>
      </c>
      <c r="AQ26" s="45">
        <f t="shared" ref="AQ26" si="14">AQ25*1000/365/24/AVERAGE(AQ24,AN24)</f>
        <v>0.26460172800887144</v>
      </c>
      <c r="AR26" s="46">
        <f t="shared" ref="AR26" si="15">AR25*1000/365/24/AVERAGE(AR24,AO24)</f>
        <v>0.24530203424376143</v>
      </c>
      <c r="AS26" s="44">
        <f t="shared" ref="AS26" si="16">AS25*1000/365/24/AVERAGE(AS24,AP24)</f>
        <v>0.1908240052950339</v>
      </c>
      <c r="AT26" s="45">
        <f t="shared" ref="AT26" si="17">AT25*1000/365/24/AVERAGE(AT24,AQ24)</f>
        <v>0.25904873650242388</v>
      </c>
      <c r="AU26" s="46">
        <f t="shared" ref="AU26" si="18">AU25*1000/365/24/AVERAGE(AU24,AR24)</f>
        <v>0.24421550974583336</v>
      </c>
      <c r="AV26" s="44"/>
      <c r="AW26" s="45"/>
      <c r="AX26" s="46"/>
      <c r="AY26" s="299"/>
    </row>
    <row r="27" spans="2:51" ht="46.35" customHeight="1" thickBot="1">
      <c r="B27" s="47" t="s">
        <v>35</v>
      </c>
      <c r="C27" s="430">
        <v>0.5</v>
      </c>
      <c r="D27" s="431"/>
      <c r="E27" s="432"/>
      <c r="F27" s="430">
        <v>0.5</v>
      </c>
      <c r="G27" s="431"/>
      <c r="H27" s="432"/>
      <c r="I27" s="430">
        <v>0.5</v>
      </c>
      <c r="J27" s="431"/>
      <c r="K27" s="432"/>
      <c r="L27" s="430">
        <v>0.5</v>
      </c>
      <c r="M27" s="431"/>
      <c r="N27" s="432"/>
      <c r="O27" s="434" t="s">
        <v>36</v>
      </c>
      <c r="P27" s="431"/>
      <c r="Q27" s="432"/>
      <c r="R27" s="434" t="s">
        <v>37</v>
      </c>
      <c r="S27" s="431"/>
      <c r="T27" s="432"/>
      <c r="U27" s="434" t="s">
        <v>38</v>
      </c>
      <c r="V27" s="431"/>
      <c r="W27" s="432"/>
      <c r="X27" s="430" t="s">
        <v>39</v>
      </c>
      <c r="Y27" s="431"/>
      <c r="Z27" s="432"/>
      <c r="AA27" s="430">
        <v>0.65</v>
      </c>
      <c r="AB27" s="431"/>
      <c r="AC27" s="432"/>
      <c r="AD27" s="430">
        <v>0.65</v>
      </c>
      <c r="AE27" s="431"/>
      <c r="AF27" s="432"/>
      <c r="AG27" s="430" t="s">
        <v>363</v>
      </c>
      <c r="AH27" s="431"/>
      <c r="AI27" s="432"/>
      <c r="AJ27" s="430" t="s">
        <v>374</v>
      </c>
      <c r="AK27" s="431"/>
      <c r="AL27" s="432"/>
      <c r="AM27" s="430">
        <v>0.75</v>
      </c>
      <c r="AN27" s="431"/>
      <c r="AO27" s="432"/>
      <c r="AP27" s="430">
        <v>0.75</v>
      </c>
      <c r="AQ27" s="431"/>
      <c r="AR27" s="432"/>
      <c r="AS27" s="430">
        <v>0.75</v>
      </c>
      <c r="AT27" s="431"/>
      <c r="AU27" s="432"/>
      <c r="AV27" s="430">
        <v>0.75</v>
      </c>
      <c r="AW27" s="431"/>
      <c r="AX27" s="432"/>
    </row>
    <row r="28" spans="2:51" customFormat="1" ht="15.75" thickTop="1">
      <c r="B28" s="1"/>
    </row>
    <row r="29" spans="2:51" customFormat="1">
      <c r="B29" s="365" t="s">
        <v>474</v>
      </c>
    </row>
    <row r="30" spans="2:51">
      <c r="B30" s="292" t="s">
        <v>40</v>
      </c>
    </row>
    <row r="31" spans="2:51">
      <c r="B31" s="1" t="s">
        <v>41</v>
      </c>
    </row>
    <row r="32" spans="2:51">
      <c r="B32" s="1" t="s">
        <v>42</v>
      </c>
    </row>
    <row r="33" spans="2:2">
      <c r="B33" s="1" t="s">
        <v>43</v>
      </c>
    </row>
    <row r="34" spans="2:2">
      <c r="B34" s="1" t="s">
        <v>44</v>
      </c>
    </row>
    <row r="35" spans="2:2">
      <c r="B35" s="1" t="s">
        <v>45</v>
      </c>
    </row>
    <row r="36" spans="2:2">
      <c r="B36" s="1" t="s">
        <v>46</v>
      </c>
    </row>
    <row r="37" spans="2:2">
      <c r="B37" s="364" t="s">
        <v>465</v>
      </c>
    </row>
    <row r="38" spans="2:2" ht="7.5" customHeight="1"/>
  </sheetData>
  <mergeCells count="33">
    <mergeCell ref="AV3:AX3"/>
    <mergeCell ref="AV27:AX27"/>
    <mergeCell ref="C2:AX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X3:Z3"/>
    <mergeCell ref="AA3:AC3"/>
    <mergeCell ref="AG27:AI27"/>
    <mergeCell ref="AD3:AF3"/>
    <mergeCell ref="AD27:AF27"/>
    <mergeCell ref="AG3:AI3"/>
    <mergeCell ref="AS3:AU3"/>
    <mergeCell ref="AS27:AU27"/>
    <mergeCell ref="AP3:AR3"/>
    <mergeCell ref="AP27:AR27"/>
    <mergeCell ref="AM3:AO3"/>
    <mergeCell ref="AM27:AO27"/>
  </mergeCells>
  <conditionalFormatting sqref="C5:AX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EL282"/>
  <sheetViews>
    <sheetView zoomScaleNormal="100" workbookViewId="0">
      <pane xSplit="2" ySplit="3" topLeftCell="DG4" activePane="bottomRight" state="frozenSplit"/>
      <selection activeCell="AS3" sqref="AS3"/>
      <selection pane="topRight" activeCell="BM4" sqref="BM4:BR212"/>
      <selection pane="bottomLeft" activeCell="A4" sqref="A4"/>
      <selection pane="bottomRight" activeCell="DM3" sqref="DM3"/>
    </sheetView>
  </sheetViews>
  <sheetFormatPr defaultColWidth="8.625" defaultRowHeight="15"/>
  <cols>
    <col min="1" max="1" width="6.125" style="1" customWidth="1"/>
    <col min="2" max="2" width="9" style="1" bestFit="1" customWidth="1"/>
    <col min="3" max="6" width="6.375" style="1" bestFit="1" customWidth="1"/>
    <col min="7" max="7" width="6.375" style="1" customWidth="1"/>
    <col min="8" max="11" width="6.375" style="1" bestFit="1" customWidth="1"/>
    <col min="12" max="12" width="6.375" style="1" customWidth="1"/>
    <col min="13" max="14" width="6.375" style="1" bestFit="1" customWidth="1"/>
    <col min="15" max="15" width="5.5" style="1" bestFit="1" customWidth="1"/>
    <col min="16" max="16" width="6.375" style="1" bestFit="1" customWidth="1"/>
    <col min="17" max="17" width="6.375" style="1" customWidth="1"/>
    <col min="18" max="18" width="6.375" style="1" bestFit="1" customWidth="1"/>
    <col min="19" max="27" width="6.375" style="1" customWidth="1"/>
    <col min="28" max="28" width="4.5" style="1" customWidth="1"/>
    <col min="29" max="30" width="5.375" style="1" bestFit="1" customWidth="1"/>
    <col min="31" max="31" width="5.375" style="1" customWidth="1"/>
    <col min="32" max="32" width="4.5" style="1" customWidth="1"/>
    <col min="33" max="33" width="5.375" style="1" bestFit="1" customWidth="1"/>
    <col min="34" max="34" width="4.625" style="1" customWidth="1"/>
    <col min="35" max="35" width="5.375" style="1" customWidth="1"/>
    <col min="36" max="36" width="4.625" style="1" customWidth="1"/>
    <col min="37" max="37" width="5.375" style="1" bestFit="1" customWidth="1"/>
    <col min="38" max="38" width="4.625" style="1" customWidth="1"/>
    <col min="39" max="40" width="5.375" style="1" bestFit="1" customWidth="1"/>
    <col min="41" max="42" width="4.625" style="1" customWidth="1"/>
    <col min="43" max="47" width="5.375" style="1" bestFit="1" customWidth="1"/>
    <col min="48" max="48" width="5.375" style="1" customWidth="1"/>
    <col min="49" max="49" width="4.5" style="1" customWidth="1"/>
    <col min="50" max="51" width="5.375" style="1" bestFit="1" customWidth="1"/>
    <col min="52" max="52" width="5.375" style="1" customWidth="1"/>
    <col min="53" max="64" width="5.375" style="1" bestFit="1" customWidth="1"/>
    <col min="65" max="65" width="5.375" style="1" customWidth="1"/>
    <col min="66" max="68" width="5.375" style="1" bestFit="1" customWidth="1"/>
    <col min="69" max="69" width="5.375" style="1" customWidth="1"/>
    <col min="70" max="81" width="5.375" style="1" bestFit="1" customWidth="1"/>
    <col min="82" max="82" width="5.375" style="1" customWidth="1"/>
    <col min="83" max="85" width="5.375" style="1" bestFit="1" customWidth="1"/>
    <col min="86" max="86" width="5.375" style="1" customWidth="1"/>
    <col min="87" max="98" width="5.375" style="1" bestFit="1" customWidth="1"/>
    <col min="99" max="99" width="5.375" style="1" customWidth="1"/>
    <col min="100" max="102" width="5.375" style="1" bestFit="1" customWidth="1"/>
    <col min="103" max="103" width="5.375" style="1" customWidth="1"/>
    <col min="104" max="115" width="5.375" style="1" bestFit="1" customWidth="1"/>
    <col min="116" max="116" width="5.375" style="1" customWidth="1"/>
    <col min="117" max="119" width="5.375" style="1" bestFit="1" customWidth="1"/>
    <col min="120" max="120" width="5.375" style="1" customWidth="1"/>
    <col min="121" max="129" width="5.375" style="1" bestFit="1" customWidth="1"/>
    <col min="130" max="130" width="3.875" style="1" customWidth="1"/>
    <col min="131" max="132" width="3" style="1" customWidth="1"/>
    <col min="133" max="133" width="14.375" style="1" bestFit="1" customWidth="1"/>
    <col min="134" max="134" width="14.375" style="1" customWidth="1"/>
    <col min="135" max="135" width="8.375" style="1" bestFit="1" customWidth="1"/>
    <col min="136" max="136" width="17.625" style="1" bestFit="1" customWidth="1"/>
    <col min="137" max="137" width="27.125" style="1" bestFit="1" customWidth="1"/>
    <col min="138" max="138" width="9.625" style="1" bestFit="1" customWidth="1"/>
    <col min="139" max="139" width="3" style="1" customWidth="1"/>
    <col min="140" max="142" width="8.125" style="1" bestFit="1" customWidth="1"/>
    <col min="143" max="16384" width="8.625" style="1"/>
  </cols>
  <sheetData>
    <row r="1" spans="1:138" ht="38.1" customHeight="1" thickBot="1">
      <c r="A1" s="437" t="s">
        <v>522</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c r="CK1" s="438"/>
      <c r="CL1" s="438"/>
      <c r="CM1" s="438"/>
      <c r="CN1" s="438"/>
      <c r="CO1" s="438"/>
      <c r="CP1" s="438"/>
      <c r="CQ1" s="438"/>
      <c r="CR1" s="438"/>
      <c r="CS1" s="438"/>
      <c r="CT1" s="438"/>
      <c r="CU1" s="438"/>
      <c r="CV1" s="438"/>
      <c r="CW1" s="438"/>
      <c r="CX1" s="438"/>
      <c r="CY1" s="438"/>
      <c r="CZ1" s="438"/>
      <c r="DA1" s="438"/>
      <c r="DB1" s="438"/>
      <c r="DC1" s="438"/>
      <c r="DD1" s="438"/>
      <c r="DE1" s="438"/>
      <c r="DF1" s="438"/>
      <c r="DG1" s="438"/>
      <c r="DH1" s="438"/>
      <c r="DI1" s="438"/>
      <c r="DJ1" s="438"/>
      <c r="DK1" s="438"/>
      <c r="DL1" s="438"/>
      <c r="DM1" s="438"/>
      <c r="DN1" s="438"/>
      <c r="DO1" s="438"/>
      <c r="DP1" s="438"/>
      <c r="DQ1" s="438"/>
      <c r="DR1" s="438"/>
      <c r="DS1" s="438"/>
      <c r="DT1" s="438"/>
      <c r="DU1" s="438"/>
      <c r="DV1" s="438"/>
      <c r="DW1" s="438"/>
      <c r="DX1" s="438"/>
      <c r="DY1" s="438"/>
    </row>
    <row r="2" spans="1:138" ht="31.35" customHeight="1" thickTop="1" thickBot="1">
      <c r="A2" s="446" t="s">
        <v>47</v>
      </c>
      <c r="B2" s="447"/>
      <c r="C2" s="442">
        <v>2016</v>
      </c>
      <c r="D2" s="443"/>
      <c r="E2" s="443"/>
      <c r="F2" s="443"/>
      <c r="G2" s="444"/>
      <c r="H2" s="442">
        <v>2017</v>
      </c>
      <c r="I2" s="443"/>
      <c r="J2" s="443"/>
      <c r="K2" s="443"/>
      <c r="L2" s="444"/>
      <c r="M2" s="442">
        <v>2018</v>
      </c>
      <c r="N2" s="443"/>
      <c r="O2" s="443"/>
      <c r="P2" s="443"/>
      <c r="Q2" s="444"/>
      <c r="R2" s="442">
        <v>2019</v>
      </c>
      <c r="S2" s="443"/>
      <c r="T2" s="443"/>
      <c r="U2" s="443"/>
      <c r="V2" s="444"/>
      <c r="W2" s="442">
        <v>2020</v>
      </c>
      <c r="X2" s="443"/>
      <c r="Y2" s="443"/>
      <c r="Z2" s="443"/>
      <c r="AA2" s="444"/>
      <c r="AB2" s="445" t="s">
        <v>347</v>
      </c>
      <c r="AC2" s="443"/>
      <c r="AD2" s="443"/>
      <c r="AE2" s="443"/>
      <c r="AF2" s="443"/>
      <c r="AG2" s="443"/>
      <c r="AH2" s="443"/>
      <c r="AI2" s="443"/>
      <c r="AJ2" s="443"/>
      <c r="AK2" s="443"/>
      <c r="AL2" s="443"/>
      <c r="AM2" s="443"/>
      <c r="AN2" s="443"/>
      <c r="AO2" s="443"/>
      <c r="AP2" s="443"/>
      <c r="AQ2" s="443"/>
      <c r="AR2" s="444"/>
      <c r="AS2" s="445">
        <v>2022</v>
      </c>
      <c r="AT2" s="443"/>
      <c r="AU2" s="443"/>
      <c r="AV2" s="443"/>
      <c r="AW2" s="443"/>
      <c r="AX2" s="443"/>
      <c r="AY2" s="443"/>
      <c r="AZ2" s="443"/>
      <c r="BA2" s="443"/>
      <c r="BB2" s="443"/>
      <c r="BC2" s="443"/>
      <c r="BD2" s="443"/>
      <c r="BE2" s="443"/>
      <c r="BF2" s="443"/>
      <c r="BG2" s="443"/>
      <c r="BH2" s="443"/>
      <c r="BI2" s="444"/>
      <c r="BJ2" s="445">
        <v>2023</v>
      </c>
      <c r="BK2" s="443"/>
      <c r="BL2" s="443"/>
      <c r="BM2" s="443"/>
      <c r="BN2" s="443"/>
      <c r="BO2" s="443"/>
      <c r="BP2" s="443"/>
      <c r="BQ2" s="443"/>
      <c r="BR2" s="443"/>
      <c r="BS2" s="443"/>
      <c r="BT2" s="443"/>
      <c r="BU2" s="443"/>
      <c r="BV2" s="443"/>
      <c r="BW2" s="443"/>
      <c r="BX2" s="443"/>
      <c r="BY2" s="443"/>
      <c r="BZ2" s="444"/>
      <c r="CA2" s="445">
        <v>2024</v>
      </c>
      <c r="CB2" s="443"/>
      <c r="CC2" s="443"/>
      <c r="CD2" s="443"/>
      <c r="CE2" s="443"/>
      <c r="CF2" s="443"/>
      <c r="CG2" s="443"/>
      <c r="CH2" s="443"/>
      <c r="CI2" s="443"/>
      <c r="CJ2" s="443"/>
      <c r="CK2" s="443"/>
      <c r="CL2" s="443"/>
      <c r="CM2" s="443"/>
      <c r="CN2" s="443"/>
      <c r="CO2" s="443"/>
      <c r="CP2" s="443"/>
      <c r="CQ2" s="444"/>
      <c r="CR2" s="445">
        <v>2025</v>
      </c>
      <c r="CS2" s="443"/>
      <c r="CT2" s="443"/>
      <c r="CU2" s="443"/>
      <c r="CV2" s="443"/>
      <c r="CW2" s="443"/>
      <c r="CX2" s="443"/>
      <c r="CY2" s="443"/>
      <c r="CZ2" s="443"/>
      <c r="DA2" s="443"/>
      <c r="DB2" s="443"/>
      <c r="DC2" s="443"/>
      <c r="DD2" s="443"/>
      <c r="DE2" s="443"/>
      <c r="DF2" s="443"/>
      <c r="DG2" s="443"/>
      <c r="DH2" s="444"/>
      <c r="DI2" s="445">
        <v>2026</v>
      </c>
      <c r="DJ2" s="443"/>
      <c r="DK2" s="443"/>
      <c r="DL2" s="443"/>
      <c r="DM2" s="443"/>
      <c r="DN2" s="443"/>
      <c r="DO2" s="443"/>
      <c r="DP2" s="443"/>
      <c r="DQ2" s="443"/>
      <c r="DR2" s="443"/>
      <c r="DS2" s="443"/>
      <c r="DT2" s="443"/>
      <c r="DU2" s="443"/>
      <c r="DV2" s="443"/>
      <c r="DW2" s="443"/>
      <c r="DX2" s="443"/>
      <c r="DY2" s="444"/>
      <c r="EC2" s="439" t="s">
        <v>351</v>
      </c>
      <c r="ED2" s="440"/>
      <c r="EE2" s="440"/>
      <c r="EF2" s="440"/>
      <c r="EG2" s="440"/>
      <c r="EH2" s="441"/>
    </row>
    <row r="3" spans="1:138" ht="16.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I3" s="214" t="s">
        <v>13</v>
      </c>
      <c r="DJ3" s="219" t="s">
        <v>14</v>
      </c>
      <c r="DK3" s="219" t="s">
        <v>15</v>
      </c>
      <c r="DL3" s="277" t="s">
        <v>16</v>
      </c>
      <c r="DM3" s="272" t="s">
        <v>17</v>
      </c>
      <c r="DN3" s="219" t="s">
        <v>18</v>
      </c>
      <c r="DO3" s="219" t="s">
        <v>19</v>
      </c>
      <c r="DP3" s="277" t="s">
        <v>20</v>
      </c>
      <c r="DQ3" s="272" t="s">
        <v>21</v>
      </c>
      <c r="DR3" s="219" t="s">
        <v>22</v>
      </c>
      <c r="DS3" s="219" t="s">
        <v>23</v>
      </c>
      <c r="DT3" s="277" t="s">
        <v>24</v>
      </c>
      <c r="DU3" s="272" t="s">
        <v>25</v>
      </c>
      <c r="DV3" s="219" t="s">
        <v>26</v>
      </c>
      <c r="DW3" s="219" t="s">
        <v>27</v>
      </c>
      <c r="DX3" s="285" t="s">
        <v>28</v>
      </c>
      <c r="DY3" s="220">
        <v>2026</v>
      </c>
      <c r="EC3" s="239" t="s">
        <v>350</v>
      </c>
      <c r="ED3" s="294" t="s">
        <v>67</v>
      </c>
      <c r="EE3" s="240" t="s">
        <v>68</v>
      </c>
      <c r="EF3" s="240" t="s">
        <v>69</v>
      </c>
      <c r="EG3" s="240" t="s">
        <v>70</v>
      </c>
      <c r="EH3" s="241" t="s">
        <v>71</v>
      </c>
    </row>
    <row r="4" spans="1:138" ht="15.75" thickTop="1">
      <c r="A4" s="48" t="s">
        <v>2</v>
      </c>
      <c r="B4" s="49">
        <f>$EJ$26</f>
        <v>923.99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v>0.12173573769080356</v>
      </c>
      <c r="DA4" s="55">
        <v>0.23791721956105091</v>
      </c>
      <c r="DB4" s="55">
        <v>0.25733222547923645</v>
      </c>
      <c r="DC4" s="278">
        <v>0.21396224821489707</v>
      </c>
      <c r="DD4" s="273">
        <v>0.25180043432885391</v>
      </c>
      <c r="DE4" s="55">
        <v>0.22626743605815441</v>
      </c>
      <c r="DF4" s="55">
        <v>0.19895975491773063</v>
      </c>
      <c r="DG4" s="286">
        <v>0.22366275430439547</v>
      </c>
      <c r="DH4" s="221">
        <v>0.17262784761668967</v>
      </c>
      <c r="DI4" s="50">
        <v>7.2937061852400245E-2</v>
      </c>
      <c r="DJ4" s="55">
        <v>0.15956457293282381</v>
      </c>
      <c r="DK4" s="55">
        <v>0.20672016920152045</v>
      </c>
      <c r="DL4" s="278">
        <v>0.14832883455354651</v>
      </c>
      <c r="DM4" s="273">
        <v>0.22462526915348419</v>
      </c>
      <c r="DN4" s="55"/>
      <c r="DO4" s="55"/>
      <c r="DP4" s="278">
        <v>0.22462526915348419</v>
      </c>
      <c r="DQ4" s="273"/>
      <c r="DR4" s="55"/>
      <c r="DS4" s="55"/>
      <c r="DT4" s="278"/>
      <c r="DU4" s="273"/>
      <c r="DV4" s="55"/>
      <c r="DW4" s="55"/>
      <c r="DX4" s="286"/>
      <c r="DY4" s="221">
        <v>0.16693396598686855</v>
      </c>
      <c r="EC4" s="227" t="s">
        <v>0</v>
      </c>
      <c r="ED4" s="295" t="s">
        <v>1</v>
      </c>
      <c r="EE4" s="228" t="s">
        <v>2</v>
      </c>
      <c r="EF4" s="228" t="s">
        <v>447</v>
      </c>
      <c r="EG4" s="228" t="s">
        <v>448</v>
      </c>
      <c r="EH4" s="231">
        <v>56.4</v>
      </c>
    </row>
    <row r="5" spans="1:138">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v>7.530963355839515E-2</v>
      </c>
      <c r="DA5" s="63">
        <v>0.14440752123685471</v>
      </c>
      <c r="DB5" s="63">
        <v>0.19367445986760712</v>
      </c>
      <c r="DC5" s="279">
        <v>0.14550840675952395</v>
      </c>
      <c r="DD5" s="61">
        <v>0.21028630787352226</v>
      </c>
      <c r="DE5" s="63">
        <v>0.20145952162906774</v>
      </c>
      <c r="DF5" s="63">
        <v>0.14820421811446874</v>
      </c>
      <c r="DG5" s="287">
        <v>0.18408233595262399</v>
      </c>
      <c r="DH5" s="222">
        <v>0.120300825641753</v>
      </c>
      <c r="DI5" s="58">
        <v>6.1903736057596248E-2</v>
      </c>
      <c r="DJ5" s="63">
        <v>0.12189059336817068</v>
      </c>
      <c r="DK5" s="63">
        <v>0.12362626329943155</v>
      </c>
      <c r="DL5" s="279">
        <v>0.1029715224592707</v>
      </c>
      <c r="DM5" s="61">
        <v>0.11897239562957926</v>
      </c>
      <c r="DN5" s="63"/>
      <c r="DO5" s="63"/>
      <c r="DP5" s="279">
        <v>0.11897239562957926</v>
      </c>
      <c r="DQ5" s="61"/>
      <c r="DR5" s="63"/>
      <c r="DS5" s="63"/>
      <c r="DT5" s="279"/>
      <c r="DU5" s="61"/>
      <c r="DV5" s="63"/>
      <c r="DW5" s="63"/>
      <c r="DX5" s="287"/>
      <c r="DY5" s="222">
        <v>0.10687338694274881</v>
      </c>
      <c r="EC5" s="227"/>
      <c r="ED5" s="295"/>
      <c r="EE5" s="228"/>
      <c r="EF5" s="228" t="s">
        <v>72</v>
      </c>
      <c r="EG5" s="228" t="s">
        <v>73</v>
      </c>
      <c r="EH5" s="231">
        <v>52</v>
      </c>
    </row>
    <row r="6" spans="1:138">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v>4.6426222074008892E-2</v>
      </c>
      <c r="DA6" s="63">
        <v>9.3510021515274225E-2</v>
      </c>
      <c r="DB6" s="63">
        <v>6.365819775400379E-2</v>
      </c>
      <c r="DC6" s="279">
        <v>6.845415270212192E-2</v>
      </c>
      <c r="DD6" s="61">
        <v>4.1514581885226269E-2</v>
      </c>
      <c r="DE6" s="63">
        <v>2.4808208492288333E-2</v>
      </c>
      <c r="DF6" s="63">
        <v>5.0755916572267953E-2</v>
      </c>
      <c r="DG6" s="287">
        <v>3.9580793083565852E-2</v>
      </c>
      <c r="DH6" s="222">
        <v>5.2327245101090998E-2</v>
      </c>
      <c r="DI6" s="58">
        <v>1.1033380979901475E-2</v>
      </c>
      <c r="DJ6" s="63">
        <v>3.7674120841570617E-2</v>
      </c>
      <c r="DK6" s="63">
        <v>8.3094524756733887E-2</v>
      </c>
      <c r="DL6" s="279">
        <v>4.535759737542204E-2</v>
      </c>
      <c r="DM6" s="61">
        <v>0.10565344963391153</v>
      </c>
      <c r="DN6" s="63"/>
      <c r="DO6" s="63"/>
      <c r="DP6" s="279">
        <v>0.10565344963391153</v>
      </c>
      <c r="DQ6" s="61"/>
      <c r="DR6" s="63"/>
      <c r="DS6" s="63"/>
      <c r="DT6" s="279"/>
      <c r="DU6" s="61"/>
      <c r="DV6" s="63"/>
      <c r="DW6" s="63"/>
      <c r="DX6" s="287"/>
      <c r="DY6" s="222">
        <v>6.006093524482075E-2</v>
      </c>
      <c r="EC6" s="227"/>
      <c r="ED6" s="295"/>
      <c r="EE6" s="228"/>
      <c r="EF6" s="228"/>
      <c r="EG6" s="228" t="s">
        <v>74</v>
      </c>
      <c r="EH6" s="231">
        <v>13.2</v>
      </c>
    </row>
    <row r="7" spans="1:138">
      <c r="A7" s="64" t="s">
        <v>3</v>
      </c>
      <c r="B7" s="65">
        <f>$EJ$35</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v>3.5611847177661568E-2</v>
      </c>
      <c r="DA7" s="71">
        <v>0.12245405629184423</v>
      </c>
      <c r="DB7" s="71">
        <v>6.5580671126204498E-2</v>
      </c>
      <c r="DC7" s="280">
        <v>7.8111652178016869E-2</v>
      </c>
      <c r="DD7" s="274">
        <v>9.5282067549273125E-2</v>
      </c>
      <c r="DE7" s="71">
        <v>2.8346700018032918E-2</v>
      </c>
      <c r="DF7" s="71">
        <v>6.0564770832522728E-2</v>
      </c>
      <c r="DG7" s="288">
        <v>6.1389787524354381E-2</v>
      </c>
      <c r="DH7" s="223">
        <v>6.0976650513342133E-2</v>
      </c>
      <c r="DI7" s="66">
        <v>1.2561839179138015E-2</v>
      </c>
      <c r="DJ7" s="71">
        <v>3.2210377697189874E-2</v>
      </c>
      <c r="DK7" s="71">
        <v>9.1872019419412435E-2</v>
      </c>
      <c r="DL7" s="280">
        <v>4.632558710094118E-2</v>
      </c>
      <c r="DM7" s="274">
        <v>0.11239824832076112</v>
      </c>
      <c r="DN7" s="71"/>
      <c r="DO7" s="71"/>
      <c r="DP7" s="280">
        <v>0.11239824832076112</v>
      </c>
      <c r="DQ7" s="274"/>
      <c r="DR7" s="71"/>
      <c r="DS7" s="71"/>
      <c r="DT7" s="280"/>
      <c r="DU7" s="274"/>
      <c r="DV7" s="71"/>
      <c r="DW7" s="71"/>
      <c r="DX7" s="288"/>
      <c r="DY7" s="223">
        <v>6.016598045277511E-2</v>
      </c>
      <c r="EC7" s="227"/>
      <c r="ED7" s="295"/>
      <c r="EE7" s="228"/>
      <c r="EF7" s="228"/>
      <c r="EG7" s="228" t="s">
        <v>75</v>
      </c>
      <c r="EH7" s="231">
        <v>37.9</v>
      </c>
    </row>
    <row r="8" spans="1:138">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v>1.4212065332864388E-7</v>
      </c>
      <c r="DA8" s="63">
        <v>9.5719275324162613E-3</v>
      </c>
      <c r="DB8" s="63">
        <v>0</v>
      </c>
      <c r="DC8" s="279">
        <v>3.3441081927479601E-3</v>
      </c>
      <c r="DD8" s="61">
        <v>2.7907017897359346E-2</v>
      </c>
      <c r="DE8" s="63">
        <v>1.2118789886856488E-4</v>
      </c>
      <c r="DF8" s="63">
        <v>0</v>
      </c>
      <c r="DG8" s="287">
        <v>8.8510736120428306E-3</v>
      </c>
      <c r="DH8" s="222">
        <v>3.7821158341912581E-3</v>
      </c>
      <c r="DI8" s="58">
        <v>0</v>
      </c>
      <c r="DJ8" s="63">
        <v>1.8961394120065095E-5</v>
      </c>
      <c r="DK8" s="63">
        <v>0</v>
      </c>
      <c r="DL8" s="279">
        <v>5.8654085149686126E-6</v>
      </c>
      <c r="DM8" s="61">
        <v>0</v>
      </c>
      <c r="DN8" s="63"/>
      <c r="DO8" s="63"/>
      <c r="DP8" s="279">
        <v>0</v>
      </c>
      <c r="DQ8" s="61"/>
      <c r="DR8" s="63"/>
      <c r="DS8" s="63"/>
      <c r="DT8" s="279"/>
      <c r="DU8" s="61"/>
      <c r="DV8" s="63"/>
      <c r="DW8" s="63"/>
      <c r="DX8" s="287"/>
      <c r="DY8" s="222">
        <v>4.6367678106645737E-6</v>
      </c>
      <c r="EC8" s="227"/>
      <c r="ED8" s="295"/>
      <c r="EE8" s="228"/>
      <c r="EF8" s="228"/>
      <c r="EG8" s="228" t="s">
        <v>76</v>
      </c>
      <c r="EH8" s="231">
        <v>33</v>
      </c>
    </row>
    <row r="9" spans="1:138">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v>3.5611705057008239E-2</v>
      </c>
      <c r="DA9" s="63">
        <v>0.11288195443686268</v>
      </c>
      <c r="DB9" s="63">
        <v>6.5580671126204498E-2</v>
      </c>
      <c r="DC9" s="279">
        <v>7.4767483083486033E-2</v>
      </c>
      <c r="DD9" s="61">
        <v>6.7375102952709709E-2</v>
      </c>
      <c r="DE9" s="63">
        <v>2.822551211916435E-2</v>
      </c>
      <c r="DF9" s="63">
        <v>6.0564770832522728E-2</v>
      </c>
      <c r="DG9" s="287">
        <v>5.2538730744514192E-2</v>
      </c>
      <c r="DH9" s="222">
        <v>5.7194561186199491E-2</v>
      </c>
      <c r="DI9" s="58">
        <v>1.2561839179138015E-2</v>
      </c>
      <c r="DJ9" s="63">
        <v>3.2191416303069813E-2</v>
      </c>
      <c r="DK9" s="63">
        <v>9.1872019419412435E-2</v>
      </c>
      <c r="DL9" s="279">
        <v>4.6319721692426208E-2</v>
      </c>
      <c r="DM9" s="61">
        <v>0.11239824832076112</v>
      </c>
      <c r="DN9" s="63"/>
      <c r="DO9" s="63"/>
      <c r="DP9" s="279">
        <v>0.11239824832076112</v>
      </c>
      <c r="DQ9" s="61"/>
      <c r="DR9" s="63"/>
      <c r="DS9" s="63"/>
      <c r="DT9" s="279"/>
      <c r="DU9" s="61"/>
      <c r="DV9" s="63"/>
      <c r="DW9" s="63"/>
      <c r="DX9" s="287"/>
      <c r="DY9" s="222">
        <v>6.0161343684964445E-2</v>
      </c>
      <c r="EC9" s="227"/>
      <c r="ED9" s="295"/>
      <c r="EE9" s="228"/>
      <c r="EF9" s="228"/>
      <c r="EG9" s="228" t="s">
        <v>77</v>
      </c>
      <c r="EH9" s="231">
        <v>33</v>
      </c>
    </row>
    <row r="10" spans="1:138">
      <c r="A10" s="64" t="s">
        <v>4</v>
      </c>
      <c r="B10" s="65">
        <f>$EJ$53</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v>0.16745295359901821</v>
      </c>
      <c r="DA10" s="71">
        <v>0.28408200150632673</v>
      </c>
      <c r="DB10" s="71">
        <v>0.34030252417063328</v>
      </c>
      <c r="DC10" s="280">
        <v>0.27648213631659752</v>
      </c>
      <c r="DD10" s="274">
        <v>0.28625120302090445</v>
      </c>
      <c r="DE10" s="71">
        <v>0.16265620611213152</v>
      </c>
      <c r="DF10" s="71">
        <v>0.12531769392356168</v>
      </c>
      <c r="DG10" s="288">
        <v>0.19551445332678999</v>
      </c>
      <c r="DH10" s="223">
        <v>0.17982681150666247</v>
      </c>
      <c r="DI10" s="66">
        <v>0.10794264306273917</v>
      </c>
      <c r="DJ10" s="71">
        <v>9.1980139193205052E-2</v>
      </c>
      <c r="DK10" s="71">
        <v>0.21159469036296813</v>
      </c>
      <c r="DL10" s="280">
        <v>0.14107398514106831</v>
      </c>
      <c r="DM10" s="274">
        <v>0.31306743852410468</v>
      </c>
      <c r="DN10" s="71"/>
      <c r="DO10" s="71"/>
      <c r="DP10" s="280">
        <v>0.31306743852410468</v>
      </c>
      <c r="DQ10" s="274"/>
      <c r="DR10" s="71"/>
      <c r="DS10" s="71"/>
      <c r="DT10" s="280"/>
      <c r="DU10" s="274"/>
      <c r="DV10" s="71"/>
      <c r="DW10" s="71"/>
      <c r="DX10" s="288"/>
      <c r="DY10" s="223">
        <v>0.17872832799222535</v>
      </c>
      <c r="EC10" s="227"/>
      <c r="ED10" s="295"/>
      <c r="EE10" s="228"/>
      <c r="EF10" s="228"/>
      <c r="EG10" s="228" t="s">
        <v>78</v>
      </c>
      <c r="EH10" s="231">
        <v>9</v>
      </c>
    </row>
    <row r="11" spans="1:138">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v>0.14150668111484896</v>
      </c>
      <c r="DA11" s="63">
        <v>0.20976164269187988</v>
      </c>
      <c r="DB11" s="63">
        <v>0.29102022288070717</v>
      </c>
      <c r="DC11" s="279">
        <v>0.22570873887596699</v>
      </c>
      <c r="DD11" s="61">
        <v>0.24830434522347317</v>
      </c>
      <c r="DE11" s="63">
        <v>0.12997740957472817</v>
      </c>
      <c r="DF11" s="63">
        <v>4.9580286689985598E-2</v>
      </c>
      <c r="DG11" s="287">
        <v>0.14684717488604496</v>
      </c>
      <c r="DH11" s="222">
        <v>0.13010541719598859</v>
      </c>
      <c r="DI11" s="58">
        <v>9.7288860549420403E-2</v>
      </c>
      <c r="DJ11" s="63">
        <v>6.0178640684929542E-2</v>
      </c>
      <c r="DK11" s="63">
        <v>0.13499746476705682</v>
      </c>
      <c r="DL11" s="279">
        <v>9.9395367658336786E-2</v>
      </c>
      <c r="DM11" s="61">
        <v>0.22195396437669482</v>
      </c>
      <c r="DN11" s="63"/>
      <c r="DO11" s="63"/>
      <c r="DP11" s="279">
        <v>0.22195396437669482</v>
      </c>
      <c r="DQ11" s="61"/>
      <c r="DR11" s="63"/>
      <c r="DS11" s="63"/>
      <c r="DT11" s="279"/>
      <c r="DU11" s="61"/>
      <c r="DV11" s="63"/>
      <c r="DW11" s="63"/>
      <c r="DX11" s="287"/>
      <c r="DY11" s="222">
        <v>0.12622699019638919</v>
      </c>
      <c r="EC11" s="227"/>
      <c r="ED11" s="295"/>
      <c r="EE11" s="228"/>
      <c r="EF11" s="228" t="s">
        <v>79</v>
      </c>
      <c r="EG11" s="228" t="s">
        <v>80</v>
      </c>
      <c r="EH11" s="231">
        <v>9.99</v>
      </c>
    </row>
    <row r="12" spans="1:138">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v>2.5947222205328316E-2</v>
      </c>
      <c r="DA12" s="63">
        <v>7.4321134419323157E-2</v>
      </c>
      <c r="DB12" s="63">
        <v>4.9284010287374301E-2</v>
      </c>
      <c r="DC12" s="279">
        <v>5.0774613456224166E-2</v>
      </c>
      <c r="DD12" s="61">
        <v>3.7947867678562744E-2</v>
      </c>
      <c r="DE12" s="63">
        <v>3.2679696763948912E-2</v>
      </c>
      <c r="DF12" s="63">
        <v>7.5737705515686427E-2</v>
      </c>
      <c r="DG12" s="287">
        <v>4.866802197717647E-2</v>
      </c>
      <c r="DH12" s="222">
        <v>4.9722054272264123E-2</v>
      </c>
      <c r="DI12" s="58">
        <v>1.0653913049275867E-2</v>
      </c>
      <c r="DJ12" s="63">
        <v>3.1802271661776349E-2</v>
      </c>
      <c r="DK12" s="63">
        <v>7.6599011603108072E-2</v>
      </c>
      <c r="DL12" s="279">
        <v>4.1679562377262967E-2</v>
      </c>
      <c r="DM12" s="61">
        <v>9.1114800110648944E-2</v>
      </c>
      <c r="DN12" s="63"/>
      <c r="DO12" s="63"/>
      <c r="DP12" s="279">
        <v>9.1114800110648944E-2</v>
      </c>
      <c r="DQ12" s="61"/>
      <c r="DR12" s="63"/>
      <c r="DS12" s="63"/>
      <c r="DT12" s="279"/>
      <c r="DU12" s="61"/>
      <c r="DV12" s="63"/>
      <c r="DW12" s="63"/>
      <c r="DX12" s="287"/>
      <c r="DY12" s="222">
        <v>5.2502366117332333E-2</v>
      </c>
      <c r="EC12" s="227"/>
      <c r="ED12" s="295"/>
      <c r="EE12" s="228"/>
      <c r="EF12" s="228" t="s">
        <v>382</v>
      </c>
      <c r="EG12" s="228" t="s">
        <v>383</v>
      </c>
      <c r="EH12" s="231">
        <v>34</v>
      </c>
    </row>
    <row r="13" spans="1:138">
      <c r="A13" s="64" t="s">
        <v>5</v>
      </c>
      <c r="B13" s="65">
        <f>$EJ$71</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v>5.0460699276876152E-2</v>
      </c>
      <c r="DA13" s="71">
        <v>0.10239258528581499</v>
      </c>
      <c r="DB13" s="71">
        <v>0.13179034994077229</v>
      </c>
      <c r="DC13" s="280">
        <v>0.1002237700626637</v>
      </c>
      <c r="DD13" s="274">
        <v>8.1202779703128211E-2</v>
      </c>
      <c r="DE13" s="71">
        <v>6.7129958302105788E-2</v>
      </c>
      <c r="DF13" s="71">
        <v>7.3977605242231737E-2</v>
      </c>
      <c r="DG13" s="288">
        <v>7.3898207257332593E-2</v>
      </c>
      <c r="DH13" s="223">
        <v>7.0025333391584191E-2</v>
      </c>
      <c r="DI13" s="66">
        <v>1.4964720847001426E-2</v>
      </c>
      <c r="DJ13" s="71">
        <v>4.4412207253559877E-2</v>
      </c>
      <c r="DK13" s="71">
        <v>0.10592486711945867</v>
      </c>
      <c r="DL13" s="280">
        <v>5.4712132526057715E-2</v>
      </c>
      <c r="DM13" s="274">
        <v>0.11724879816836697</v>
      </c>
      <c r="DN13" s="71"/>
      <c r="DO13" s="71"/>
      <c r="DP13" s="280">
        <v>0.11724879816836697</v>
      </c>
      <c r="DQ13" s="274"/>
      <c r="DR13" s="71"/>
      <c r="DS13" s="71"/>
      <c r="DT13" s="280"/>
      <c r="DU13" s="274"/>
      <c r="DV13" s="71"/>
      <c r="DW13" s="71"/>
      <c r="DX13" s="288"/>
      <c r="DY13" s="223">
        <v>6.911722670649717E-2</v>
      </c>
      <c r="EC13" s="227"/>
      <c r="ED13" s="295"/>
      <c r="EE13" s="228"/>
      <c r="EF13" s="228" t="s">
        <v>83</v>
      </c>
      <c r="EG13" s="228" t="s">
        <v>84</v>
      </c>
      <c r="EH13" s="231">
        <v>36</v>
      </c>
    </row>
    <row r="14" spans="1:138">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v>1.4859141243309679E-2</v>
      </c>
      <c r="DA14" s="63">
        <v>3.1789563363449334E-3</v>
      </c>
      <c r="DB14" s="63">
        <v>5.4861342856747222E-2</v>
      </c>
      <c r="DC14" s="279">
        <v>2.6868445737119974E-2</v>
      </c>
      <c r="DD14" s="61">
        <v>3.4627459989854184E-2</v>
      </c>
      <c r="DE14" s="63">
        <v>3.8482108830142248E-2</v>
      </c>
      <c r="DF14" s="63">
        <v>1.0971681857497431E-2</v>
      </c>
      <c r="DG14" s="287">
        <v>2.7434824390244767E-2</v>
      </c>
      <c r="DH14" s="222">
        <v>1.6338338736588437E-2</v>
      </c>
      <c r="DI14" s="58">
        <v>1.2326662608001927E-3</v>
      </c>
      <c r="DJ14" s="63">
        <v>8.7686313464736664E-3</v>
      </c>
      <c r="DK14" s="63">
        <v>1.0649477319976803E-2</v>
      </c>
      <c r="DL14" s="279">
        <v>6.7960557059333704E-3</v>
      </c>
      <c r="DM14" s="61">
        <v>9.8378674183846708E-3</v>
      </c>
      <c r="DN14" s="63"/>
      <c r="DO14" s="63"/>
      <c r="DP14" s="279">
        <v>9.8378674183846708E-3</v>
      </c>
      <c r="DQ14" s="61"/>
      <c r="DR14" s="63"/>
      <c r="DS14" s="63"/>
      <c r="DT14" s="279"/>
      <c r="DU14" s="61"/>
      <c r="DV14" s="63"/>
      <c r="DW14" s="63"/>
      <c r="DX14" s="287"/>
      <c r="DY14" s="222">
        <v>7.4967260046609691E-3</v>
      </c>
      <c r="EC14" s="227"/>
      <c r="ED14" s="295"/>
      <c r="EE14" s="228"/>
      <c r="EF14" s="228" t="s">
        <v>378</v>
      </c>
      <c r="EG14" s="228" t="s">
        <v>379</v>
      </c>
      <c r="EH14" s="231">
        <v>75.599999999999994</v>
      </c>
    </row>
    <row r="15" spans="1:138">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v>3.560140065098804E-2</v>
      </c>
      <c r="DA15" s="63">
        <v>9.9213736519264087E-2</v>
      </c>
      <c r="DB15" s="63">
        <v>7.6929535112054998E-2</v>
      </c>
      <c r="DC15" s="279">
        <v>7.3355528481064677E-2</v>
      </c>
      <c r="DD15" s="61">
        <v>4.6575532332455039E-2</v>
      </c>
      <c r="DE15" s="63">
        <v>2.8647963903386128E-2</v>
      </c>
      <c r="DF15" s="63">
        <v>6.3006051627753315E-2</v>
      </c>
      <c r="DG15" s="287">
        <v>4.6463532340432316E-2</v>
      </c>
      <c r="DH15" s="222">
        <v>5.3687091870178047E-2</v>
      </c>
      <c r="DI15" s="58">
        <v>1.373204350764839E-2</v>
      </c>
      <c r="DJ15" s="63">
        <v>3.5643587738888191E-2</v>
      </c>
      <c r="DK15" s="63">
        <v>9.5275619540106715E-2</v>
      </c>
      <c r="DL15" s="279">
        <v>4.7916153203473366E-2</v>
      </c>
      <c r="DM15" s="61">
        <v>0.10741094351092129</v>
      </c>
      <c r="DN15" s="63"/>
      <c r="DO15" s="63"/>
      <c r="DP15" s="279">
        <v>0.10741094351092129</v>
      </c>
      <c r="DQ15" s="61"/>
      <c r="DR15" s="63"/>
      <c r="DS15" s="63"/>
      <c r="DT15" s="279"/>
      <c r="DU15" s="61"/>
      <c r="DV15" s="63"/>
      <c r="DW15" s="63"/>
      <c r="DX15" s="287"/>
      <c r="DY15" s="222">
        <v>6.1620562429993746E-2</v>
      </c>
      <c r="EC15" s="227"/>
      <c r="ED15" s="295"/>
      <c r="EE15" s="228"/>
      <c r="EF15" s="228" t="s">
        <v>85</v>
      </c>
      <c r="EG15" s="228" t="s">
        <v>85</v>
      </c>
      <c r="EH15" s="231">
        <v>36</v>
      </c>
    </row>
    <row r="16" spans="1:138">
      <c r="A16" s="64" t="s">
        <v>6</v>
      </c>
      <c r="B16" s="65">
        <f>$EJ$126</f>
        <v>1520.1309999999996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v>4.6578478941691412E-2</v>
      </c>
      <c r="DA16" s="71">
        <v>0.11459276067500751</v>
      </c>
      <c r="DB16" s="71">
        <v>0.12785408918732569</v>
      </c>
      <c r="DC16" s="280">
        <v>0.10145568064681705</v>
      </c>
      <c r="DD16" s="274">
        <v>8.3499425516453035E-2</v>
      </c>
      <c r="DE16" s="71">
        <v>6.0164553239575085E-2</v>
      </c>
      <c r="DF16" s="71">
        <v>6.6062845919286753E-2</v>
      </c>
      <c r="DG16" s="288">
        <v>7.0455837833825405E-2</v>
      </c>
      <c r="DH16" s="223">
        <v>7.4152886001657092E-2</v>
      </c>
      <c r="DI16" s="66">
        <v>3.3806208509386565E-2</v>
      </c>
      <c r="DJ16" s="71">
        <v>5.5571044473436762E-2</v>
      </c>
      <c r="DK16" s="71">
        <v>0.1504122258203669</v>
      </c>
      <c r="DL16" s="280">
        <v>8.4881077921517584E-2</v>
      </c>
      <c r="DM16" s="274">
        <v>0.14392937971794934</v>
      </c>
      <c r="DN16" s="71"/>
      <c r="DO16" s="71"/>
      <c r="DP16" s="280">
        <v>0.14392937971794934</v>
      </c>
      <c r="DQ16" s="274"/>
      <c r="DR16" s="71"/>
      <c r="DS16" s="71"/>
      <c r="DT16" s="280"/>
      <c r="DU16" s="274"/>
      <c r="DV16" s="71"/>
      <c r="DW16" s="71"/>
      <c r="DX16" s="288"/>
      <c r="DY16" s="223">
        <v>0.10040888213329176</v>
      </c>
      <c r="EC16" s="227"/>
      <c r="ED16" s="295"/>
      <c r="EE16" s="228"/>
      <c r="EF16" s="228" t="s">
        <v>479</v>
      </c>
      <c r="EG16" s="228" t="s">
        <v>480</v>
      </c>
      <c r="EH16" s="231">
        <v>101</v>
      </c>
    </row>
    <row r="17" spans="1:140">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v>1.9408683223214613E-2</v>
      </c>
      <c r="DA17" s="63">
        <v>3.0403387376298056E-2</v>
      </c>
      <c r="DB17" s="63">
        <v>5.9169533321837824E-2</v>
      </c>
      <c r="DC17" s="279">
        <v>3.926420131226023E-2</v>
      </c>
      <c r="DD17" s="61">
        <v>2.388241654818371E-2</v>
      </c>
      <c r="DE17" s="63">
        <v>2.1482959892724914E-2</v>
      </c>
      <c r="DF17" s="63">
        <v>5.8000912413453521E-5</v>
      </c>
      <c r="DG17" s="287">
        <v>1.4818489905554578E-2</v>
      </c>
      <c r="DH17" s="222">
        <v>1.917698873766405E-2</v>
      </c>
      <c r="DI17" s="58">
        <v>2.0200133668040687E-2</v>
      </c>
      <c r="DJ17" s="63">
        <v>1.8869598457639154E-2</v>
      </c>
      <c r="DK17" s="63">
        <v>5.2000654636097599E-2</v>
      </c>
      <c r="DL17" s="279">
        <v>3.1486788877094919E-2</v>
      </c>
      <c r="DM17" s="61">
        <v>4.2425390014001696E-2</v>
      </c>
      <c r="DN17" s="63"/>
      <c r="DO17" s="63"/>
      <c r="DP17" s="279">
        <v>4.2425390014001696E-2</v>
      </c>
      <c r="DQ17" s="61"/>
      <c r="DR17" s="63"/>
      <c r="DS17" s="63"/>
      <c r="DT17" s="279"/>
      <c r="DU17" s="61"/>
      <c r="DV17" s="63"/>
      <c r="DW17" s="63"/>
      <c r="DX17" s="287"/>
      <c r="DY17" s="222">
        <v>3.436328915969649E-2</v>
      </c>
      <c r="EC17" s="227"/>
      <c r="ED17" s="295"/>
      <c r="EE17" s="228"/>
      <c r="EF17" s="228" t="s">
        <v>86</v>
      </c>
      <c r="EG17" s="228" t="s">
        <v>87</v>
      </c>
      <c r="EH17" s="231">
        <v>39.6</v>
      </c>
    </row>
    <row r="18" spans="1:140">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v>2.7169911401668415E-2</v>
      </c>
      <c r="DA18" s="63">
        <v>8.4189634798550891E-2</v>
      </c>
      <c r="DB18" s="63">
        <v>6.8684803044205642E-2</v>
      </c>
      <c r="DC18" s="279">
        <v>6.2191695029989807E-2</v>
      </c>
      <c r="DD18" s="61">
        <v>5.9617043928472502E-2</v>
      </c>
      <c r="DE18" s="63">
        <v>3.8681874802476812E-2</v>
      </c>
      <c r="DF18" s="63">
        <v>6.6004845006873286E-2</v>
      </c>
      <c r="DG18" s="287">
        <v>5.5637443854451754E-2</v>
      </c>
      <c r="DH18" s="222">
        <v>5.497598659185695E-2</v>
      </c>
      <c r="DI18" s="58">
        <v>1.3606227543012987E-2</v>
      </c>
      <c r="DJ18" s="63">
        <v>3.6701476291091273E-2</v>
      </c>
      <c r="DK18" s="63">
        <v>9.8412152354906884E-2</v>
      </c>
      <c r="DL18" s="279">
        <v>5.3394555817151898E-2</v>
      </c>
      <c r="DM18" s="61">
        <v>0.10150466381744795</v>
      </c>
      <c r="DN18" s="63"/>
      <c r="DO18" s="63"/>
      <c r="DP18" s="279">
        <v>0.10150466381744795</v>
      </c>
      <c r="DQ18" s="61"/>
      <c r="DR18" s="63"/>
      <c r="DS18" s="63"/>
      <c r="DT18" s="279"/>
      <c r="DU18" s="61"/>
      <c r="DV18" s="63"/>
      <c r="DW18" s="63"/>
      <c r="DX18" s="287"/>
      <c r="DY18" s="222">
        <v>6.6045966863846048E-2</v>
      </c>
      <c r="EC18" s="227"/>
      <c r="ED18" s="295"/>
      <c r="EE18" s="228"/>
      <c r="EF18" s="228"/>
      <c r="EG18" s="228" t="s">
        <v>88</v>
      </c>
      <c r="EH18" s="231">
        <v>36</v>
      </c>
    </row>
    <row r="19" spans="1:140">
      <c r="A19" s="64" t="s">
        <v>7</v>
      </c>
      <c r="B19" s="65">
        <f>$EJ$169</f>
        <v>1147.8000000000002</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v>0.10358111347594047</v>
      </c>
      <c r="DA19" s="71">
        <v>0.22839663923085354</v>
      </c>
      <c r="DB19" s="71">
        <v>0.22343734643864649</v>
      </c>
      <c r="DC19" s="280">
        <v>0.19565261239581314</v>
      </c>
      <c r="DD19" s="274">
        <v>0.20607369309892157</v>
      </c>
      <c r="DE19" s="71">
        <v>0.15882113225766592</v>
      </c>
      <c r="DF19" s="71">
        <v>0.10618023709446535</v>
      </c>
      <c r="DG19" s="288">
        <v>0.15510543254852022</v>
      </c>
      <c r="DH19" s="223">
        <v>0.1447561518098277</v>
      </c>
      <c r="DI19" s="66">
        <v>6.0499077602462994E-2</v>
      </c>
      <c r="DJ19" s="71">
        <v>0.10105247494514429</v>
      </c>
      <c r="DK19" s="71">
        <v>0.16985556010840533</v>
      </c>
      <c r="DL19" s="280">
        <v>0.11733341815694151</v>
      </c>
      <c r="DM19" s="274">
        <v>0.20943488338967797</v>
      </c>
      <c r="DN19" s="71"/>
      <c r="DO19" s="71"/>
      <c r="DP19" s="280">
        <v>0.20943488338967797</v>
      </c>
      <c r="DQ19" s="274"/>
      <c r="DR19" s="71"/>
      <c r="DS19" s="71"/>
      <c r="DT19" s="280"/>
      <c r="DU19" s="274"/>
      <c r="DV19" s="71"/>
      <c r="DW19" s="71"/>
      <c r="DX19" s="288"/>
      <c r="DY19" s="223">
        <v>0.14010082788973852</v>
      </c>
      <c r="EC19" s="227"/>
      <c r="ED19" s="295"/>
      <c r="EE19" s="228"/>
      <c r="EF19" s="228"/>
      <c r="EG19" s="228" t="s">
        <v>89</v>
      </c>
      <c r="EH19" s="231">
        <v>23</v>
      </c>
    </row>
    <row r="20" spans="1:140">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v>7.7475914595544856E-2</v>
      </c>
      <c r="DA20" s="63">
        <v>0.16223520632080721</v>
      </c>
      <c r="DB20" s="63">
        <v>0.16854472428057779</v>
      </c>
      <c r="DC20" s="279">
        <v>0.14408901347960495</v>
      </c>
      <c r="DD20" s="61">
        <v>0.16438564035071759</v>
      </c>
      <c r="DE20" s="63">
        <v>0.12886611765118322</v>
      </c>
      <c r="DF20" s="63">
        <v>5.0675539946428795E-2</v>
      </c>
      <c r="DG20" s="287">
        <v>0.11220789964359799</v>
      </c>
      <c r="DH20" s="222">
        <v>0.1020281465058458</v>
      </c>
      <c r="DI20" s="58">
        <v>4.8799704735448597E-2</v>
      </c>
      <c r="DJ20" s="63">
        <v>7.4683008329995526E-2</v>
      </c>
      <c r="DK20" s="63">
        <v>0.1059377437509495</v>
      </c>
      <c r="DL20" s="279">
        <v>8.0094588273771833E-2</v>
      </c>
      <c r="DM20" s="61">
        <v>0.11514460606109413</v>
      </c>
      <c r="DN20" s="63"/>
      <c r="DO20" s="63"/>
      <c r="DP20" s="279">
        <v>0.11514460606109413</v>
      </c>
      <c r="DQ20" s="61"/>
      <c r="DR20" s="63"/>
      <c r="DS20" s="63"/>
      <c r="DT20" s="279"/>
      <c r="DU20" s="61"/>
      <c r="DV20" s="63"/>
      <c r="DW20" s="63"/>
      <c r="DX20" s="287"/>
      <c r="DY20" s="222">
        <v>8.8758925090664853E-2</v>
      </c>
      <c r="EC20" s="227"/>
      <c r="ED20" s="295"/>
      <c r="EE20" s="228"/>
      <c r="EF20" s="228"/>
      <c r="EG20" s="228" t="s">
        <v>384</v>
      </c>
      <c r="EH20" s="231">
        <v>28.8</v>
      </c>
    </row>
    <row r="21" spans="1:140" ht="15.7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v>2.6105568099410937E-2</v>
      </c>
      <c r="DA21" s="79">
        <v>6.6162025462125421E-2</v>
      </c>
      <c r="DB21" s="79">
        <v>5.4893271813484565E-2</v>
      </c>
      <c r="DC21" s="281">
        <v>5.1564160760424936E-2</v>
      </c>
      <c r="DD21" s="77">
        <v>4.1688571046577541E-2</v>
      </c>
      <c r="DE21" s="79">
        <v>2.9955585027297872E-2</v>
      </c>
      <c r="DF21" s="79">
        <v>5.5505370935229677E-2</v>
      </c>
      <c r="DG21" s="289">
        <v>4.2898123687558833E-2</v>
      </c>
      <c r="DH21" s="224">
        <v>4.2728409516330633E-2</v>
      </c>
      <c r="DI21" s="74">
        <v>1.1699471983945019E-2</v>
      </c>
      <c r="DJ21" s="79">
        <v>2.6369832123981467E-2</v>
      </c>
      <c r="DK21" s="79">
        <v>6.3918879220784472E-2</v>
      </c>
      <c r="DL21" s="281">
        <v>3.7239398872260306E-2</v>
      </c>
      <c r="DM21" s="77">
        <v>9.4291367911797014E-2</v>
      </c>
      <c r="DN21" s="79"/>
      <c r="DO21" s="79"/>
      <c r="DP21" s="281">
        <v>9.4291367911797014E-2</v>
      </c>
      <c r="DQ21" s="77"/>
      <c r="DR21" s="79"/>
      <c r="DS21" s="79"/>
      <c r="DT21" s="281"/>
      <c r="DU21" s="77"/>
      <c r="DV21" s="79"/>
      <c r="DW21" s="79"/>
      <c r="DX21" s="289"/>
      <c r="DY21" s="224">
        <v>5.1342600725820961E-2</v>
      </c>
      <c r="EC21" s="227"/>
      <c r="ED21" s="295"/>
      <c r="EE21" s="228"/>
      <c r="EF21" s="228" t="s">
        <v>90</v>
      </c>
      <c r="EG21" s="228" t="s">
        <v>90</v>
      </c>
      <c r="EH21" s="231">
        <v>80</v>
      </c>
    </row>
    <row r="22" spans="1:140" ht="16.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I22" s="81"/>
      <c r="DJ22" s="81"/>
      <c r="DK22" s="81"/>
      <c r="DL22" s="282"/>
      <c r="DM22" s="81"/>
      <c r="DN22" s="81"/>
      <c r="DO22" s="81"/>
      <c r="DP22" s="282"/>
      <c r="DQ22" s="81"/>
      <c r="DR22" s="81"/>
      <c r="DS22" s="81"/>
      <c r="DT22" s="282"/>
      <c r="DU22" s="81"/>
      <c r="DV22" s="81"/>
      <c r="DW22" s="81"/>
      <c r="DX22" s="282"/>
      <c r="DY22" s="81"/>
      <c r="EC22" s="227"/>
      <c r="ED22" s="295"/>
      <c r="EE22" s="228"/>
      <c r="EF22" s="228" t="s">
        <v>494</v>
      </c>
      <c r="EG22" s="228" t="s">
        <v>495</v>
      </c>
      <c r="EH22" s="231">
        <v>50</v>
      </c>
    </row>
    <row r="23" spans="1:140" ht="15.75" thickTop="1">
      <c r="A23" s="82" t="s">
        <v>12</v>
      </c>
      <c r="B23" s="83">
        <f>$EK$227</f>
        <v>5708.4309999999996</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v>9.6902115127001143E-2</v>
      </c>
      <c r="DA23" s="89">
        <v>0.1992581976449434</v>
      </c>
      <c r="DB23" s="89">
        <v>0.20723649810505118</v>
      </c>
      <c r="DC23" s="283">
        <v>0.17586860715841632</v>
      </c>
      <c r="DD23" s="275">
        <v>0.18846421541102984</v>
      </c>
      <c r="DE23" s="89">
        <v>0.15572063657872612</v>
      </c>
      <c r="DF23" s="89">
        <v>0.12634760113576493</v>
      </c>
      <c r="DG23" s="290">
        <v>0.15589182336122936</v>
      </c>
      <c r="DH23" s="225">
        <v>0.14171262872464777</v>
      </c>
      <c r="DI23" s="84">
        <v>9.6083186873203233E-2</v>
      </c>
      <c r="DJ23" s="89">
        <v>0.10491798089279554</v>
      </c>
      <c r="DK23" s="89">
        <v>0.19101152658831672</v>
      </c>
      <c r="DL23" s="283">
        <v>0.13386915025822127</v>
      </c>
      <c r="DM23" s="275">
        <v>0.21128317771767077</v>
      </c>
      <c r="DN23" s="89"/>
      <c r="DO23" s="89"/>
      <c r="DP23" s="283">
        <v>0.21128317771767077</v>
      </c>
      <c r="DQ23" s="275"/>
      <c r="DR23" s="89"/>
      <c r="DS23" s="89"/>
      <c r="DT23" s="283"/>
      <c r="DU23" s="275"/>
      <c r="DV23" s="89"/>
      <c r="DW23" s="89"/>
      <c r="DX23" s="290"/>
      <c r="DY23" s="225">
        <v>0.15256472347286806</v>
      </c>
      <c r="EC23" s="227"/>
      <c r="ED23" s="295"/>
      <c r="EE23" s="228"/>
      <c r="EF23" s="228" t="s">
        <v>459</v>
      </c>
      <c r="EG23" s="228" t="s">
        <v>460</v>
      </c>
      <c r="EH23" s="231">
        <v>105</v>
      </c>
    </row>
    <row r="24" spans="1:140">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v>6.5557412899183001E-2</v>
      </c>
      <c r="DA24" s="63">
        <v>0.11970651297381057</v>
      </c>
      <c r="DB24" s="63">
        <v>0.15082122243510226</v>
      </c>
      <c r="DC24" s="279">
        <v>0.11856080777473731</v>
      </c>
      <c r="DD24" s="61">
        <v>0.13936448933651868</v>
      </c>
      <c r="DE24" s="63">
        <v>0.12782105965974835</v>
      </c>
      <c r="DF24" s="63">
        <v>7.0097107203816386E-2</v>
      </c>
      <c r="DG24" s="287">
        <v>0.11096550173454703</v>
      </c>
      <c r="DH24" s="222">
        <v>9.4412901121249213E-2</v>
      </c>
      <c r="DI24" s="58">
        <v>8.5095064578220872E-2</v>
      </c>
      <c r="DJ24" s="63">
        <v>7.2844543272364587E-2</v>
      </c>
      <c r="DK24" s="63">
        <v>0.11564761278793512</v>
      </c>
      <c r="DL24" s="279">
        <v>9.225014659275857E-2</v>
      </c>
      <c r="DM24" s="61">
        <v>0.10917118368414262</v>
      </c>
      <c r="DN24" s="63"/>
      <c r="DO24" s="63"/>
      <c r="DP24" s="279">
        <v>0.10917118368414262</v>
      </c>
      <c r="DQ24" s="61"/>
      <c r="DR24" s="63"/>
      <c r="DS24" s="63"/>
      <c r="DT24" s="279"/>
      <c r="DU24" s="61"/>
      <c r="DV24" s="63"/>
      <c r="DW24" s="63"/>
      <c r="DX24" s="287"/>
      <c r="DY24" s="222">
        <v>9.6336595756967638E-2</v>
      </c>
      <c r="EC24" s="227"/>
      <c r="ED24" s="295"/>
      <c r="EE24" s="228"/>
      <c r="EF24" s="228" t="s">
        <v>91</v>
      </c>
      <c r="EG24" s="228" t="s">
        <v>92</v>
      </c>
      <c r="EH24" s="231">
        <v>11.5</v>
      </c>
    </row>
    <row r="25" spans="1:140">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v>3.1345019368713804E-2</v>
      </c>
      <c r="DA25" s="63">
        <v>7.955241970461964E-2</v>
      </c>
      <c r="DB25" s="63">
        <v>5.6415946343542529E-2</v>
      </c>
      <c r="DC25" s="279">
        <v>5.7308398454908753E-2</v>
      </c>
      <c r="DD25" s="61">
        <v>4.9100254405893398E-2</v>
      </c>
      <c r="DE25" s="63">
        <v>2.7900207688684078E-2</v>
      </c>
      <c r="DF25" s="63">
        <v>5.62509720316988E-2</v>
      </c>
      <c r="DG25" s="287">
        <v>4.4926864524516087E-2</v>
      </c>
      <c r="DH25" s="222">
        <v>4.730018642556845E-2</v>
      </c>
      <c r="DI25" s="58">
        <v>1.0988314563030113E-2</v>
      </c>
      <c r="DJ25" s="63">
        <v>3.2073663287185972E-2</v>
      </c>
      <c r="DK25" s="63">
        <v>7.5364925334058294E-2</v>
      </c>
      <c r="DL25" s="279">
        <v>4.1619507828141215E-2</v>
      </c>
      <c r="DM25" s="61">
        <v>0.1021128221965857</v>
      </c>
      <c r="DN25" s="63"/>
      <c r="DO25" s="63"/>
      <c r="DP25" s="279">
        <v>0.1021128221965857</v>
      </c>
      <c r="DQ25" s="61"/>
      <c r="DR25" s="63"/>
      <c r="DS25" s="63"/>
      <c r="DT25" s="279"/>
      <c r="DU25" s="61"/>
      <c r="DV25" s="63"/>
      <c r="DW25" s="63"/>
      <c r="DX25" s="287"/>
      <c r="DY25" s="222">
        <v>5.6228710125028662E-2</v>
      </c>
      <c r="EC25" s="227"/>
      <c r="ED25" s="295"/>
      <c r="EE25" s="228"/>
      <c r="EF25" s="228"/>
      <c r="EG25" s="228" t="s">
        <v>93</v>
      </c>
      <c r="EH25" s="231">
        <v>13.8</v>
      </c>
      <c r="EJ25" s="305" t="s">
        <v>2</v>
      </c>
    </row>
    <row r="26" spans="1:140">
      <c r="A26" s="90" t="s">
        <v>1</v>
      </c>
      <c r="B26" s="91">
        <f>$EK$169</f>
        <v>4515.9809999999998</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v>8.6709725206249574E-2</v>
      </c>
      <c r="DA26" s="97">
        <v>0.18490793093941538</v>
      </c>
      <c r="DB26" s="97">
        <v>0.19555307877689609</v>
      </c>
      <c r="DC26" s="284">
        <v>0.16346568467144701</v>
      </c>
      <c r="DD26" s="276">
        <v>0.16867505484539291</v>
      </c>
      <c r="DE26" s="97">
        <v>0.13294714082475301</v>
      </c>
      <c r="DF26" s="97">
        <v>0.11237865594399984</v>
      </c>
      <c r="DG26" s="291">
        <v>0.13729817885109569</v>
      </c>
      <c r="DH26" s="226">
        <v>0.12138485165544706</v>
      </c>
      <c r="DI26" s="92">
        <v>5.3818408466059363E-2</v>
      </c>
      <c r="DJ26" s="97">
        <v>9.0338583517687421E-2</v>
      </c>
      <c r="DK26" s="97">
        <v>0.16749897207989964</v>
      </c>
      <c r="DL26" s="284">
        <v>0.10829702122307953</v>
      </c>
      <c r="DM26" s="276">
        <v>0.18856376431800106</v>
      </c>
      <c r="DN26" s="97"/>
      <c r="DO26" s="97"/>
      <c r="DP26" s="284">
        <v>0.18856376431800106</v>
      </c>
      <c r="DQ26" s="276"/>
      <c r="DR26" s="97"/>
      <c r="DS26" s="97"/>
      <c r="DT26" s="284"/>
      <c r="DU26" s="276"/>
      <c r="DV26" s="97"/>
      <c r="DW26" s="97"/>
      <c r="DX26" s="291"/>
      <c r="DY26" s="226">
        <v>0.12806195855892694</v>
      </c>
      <c r="EC26" s="227"/>
      <c r="ED26" s="295"/>
      <c r="EE26" s="228"/>
      <c r="EF26" s="228"/>
      <c r="EG26" s="228" t="s">
        <v>94</v>
      </c>
      <c r="EH26" s="231">
        <v>9.1999999999999993</v>
      </c>
      <c r="EJ26" s="306">
        <f>SUM(EH4:EH26)</f>
        <v>923.99</v>
      </c>
    </row>
    <row r="27" spans="1:140">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v>5.5251993120119566E-2</v>
      </c>
      <c r="DA27" s="63">
        <v>0.10290670744182968</v>
      </c>
      <c r="DB27" s="63">
        <v>0.13318655198502385</v>
      </c>
      <c r="DC27" s="279">
        <v>0.10289800324883312</v>
      </c>
      <c r="DD27" s="61">
        <v>0.11999286956209525</v>
      </c>
      <c r="DE27" s="63">
        <v>0.10162920563906637</v>
      </c>
      <c r="DF27" s="63">
        <v>5.2712394696453259E-2</v>
      </c>
      <c r="DG27" s="287">
        <v>9.0128535290499676E-2</v>
      </c>
      <c r="DH27" s="222">
        <v>7.0915555285861895E-2</v>
      </c>
      <c r="DI27" s="58">
        <v>4.163007333177083E-2</v>
      </c>
      <c r="DJ27" s="63">
        <v>5.7047337554209182E-2</v>
      </c>
      <c r="DK27" s="63">
        <v>8.4895821155971107E-2</v>
      </c>
      <c r="DL27" s="279">
        <v>6.2876106580488825E-2</v>
      </c>
      <c r="DM27" s="61">
        <v>8.815347994652617E-2</v>
      </c>
      <c r="DN27" s="63"/>
      <c r="DO27" s="63"/>
      <c r="DP27" s="279">
        <v>8.815347994652617E-2</v>
      </c>
      <c r="DQ27" s="61"/>
      <c r="DR27" s="63"/>
      <c r="DS27" s="63"/>
      <c r="DT27" s="279"/>
      <c r="DU27" s="61"/>
      <c r="DV27" s="63"/>
      <c r="DW27" s="63"/>
      <c r="DX27" s="287"/>
      <c r="DY27" s="222">
        <v>6.9100424166213259E-2</v>
      </c>
      <c r="EC27" s="227"/>
      <c r="ED27" s="295"/>
      <c r="EE27" s="228" t="s">
        <v>3</v>
      </c>
      <c r="EF27" s="228" t="s">
        <v>95</v>
      </c>
      <c r="EG27" s="228" t="s">
        <v>96</v>
      </c>
      <c r="EH27" s="231">
        <v>16.100000000000001</v>
      </c>
    </row>
    <row r="28" spans="1:140">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v>3.1457962945891968E-2</v>
      </c>
      <c r="DA28" s="63">
        <v>8.2001605976760164E-2</v>
      </c>
      <c r="DB28" s="63">
        <v>6.2367053944583771E-2</v>
      </c>
      <c r="DC28" s="279">
        <v>6.0568083884346917E-2</v>
      </c>
      <c r="DD28" s="61">
        <v>4.8682532726113656E-2</v>
      </c>
      <c r="DE28" s="63">
        <v>3.1318323140325094E-2</v>
      </c>
      <c r="DF28" s="63">
        <v>5.9666571183155534E-2</v>
      </c>
      <c r="DG28" s="287">
        <v>4.7169990276001085E-2</v>
      </c>
      <c r="DH28" s="222">
        <v>5.0469546308772831E-2</v>
      </c>
      <c r="DI28" s="58">
        <v>1.218842675656462E-2</v>
      </c>
      <c r="DJ28" s="63">
        <v>3.329144874739548E-2</v>
      </c>
      <c r="DK28" s="63">
        <v>8.260393362575881E-2</v>
      </c>
      <c r="DL28" s="279">
        <v>4.5421300061397517E-2</v>
      </c>
      <c r="DM28" s="61">
        <v>0.10041103364625123</v>
      </c>
      <c r="DN28" s="63"/>
      <c r="DO28" s="63"/>
      <c r="DP28" s="279">
        <v>0.10041103364625123</v>
      </c>
      <c r="DQ28" s="61"/>
      <c r="DR28" s="63"/>
      <c r="DS28" s="63"/>
      <c r="DT28" s="279"/>
      <c r="DU28" s="61"/>
      <c r="DV28" s="63"/>
      <c r="DW28" s="63"/>
      <c r="DX28" s="287"/>
      <c r="DY28" s="222">
        <v>5.8962009407661525E-2</v>
      </c>
      <c r="EC28" s="227"/>
      <c r="ED28" s="295"/>
      <c r="EE28" s="228"/>
      <c r="EF28" s="228" t="s">
        <v>445</v>
      </c>
      <c r="EG28" s="228" t="s">
        <v>446</v>
      </c>
      <c r="EH28" s="231">
        <v>48.8</v>
      </c>
    </row>
    <row r="29" spans="1:140">
      <c r="A29" s="90" t="s">
        <v>8</v>
      </c>
      <c r="B29" s="91">
        <f>$EJ$227</f>
        <v>1192.45</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v>0.14273306843429831</v>
      </c>
      <c r="DA29" s="97">
        <v>0.2623115256454332</v>
      </c>
      <c r="DB29" s="97">
        <v>0.25531315716892761</v>
      </c>
      <c r="DC29" s="284">
        <v>0.22918980851980136</v>
      </c>
      <c r="DD29" s="276">
        <v>0.26994767381557605</v>
      </c>
      <c r="DE29" s="97">
        <v>0.24116934581207861</v>
      </c>
      <c r="DF29" s="97">
        <v>0.18262341279853569</v>
      </c>
      <c r="DG29" s="291">
        <v>0.22961666640140307</v>
      </c>
      <c r="DH29" s="226">
        <v>0.22601573142186018</v>
      </c>
      <c r="DI29" s="92">
        <v>0.23023547158212154</v>
      </c>
      <c r="DJ29" s="97">
        <v>0.16247373407126237</v>
      </c>
      <c r="DK29" s="97">
        <v>0.2808372866157447</v>
      </c>
      <c r="DL29" s="284">
        <v>0.22704104630743718</v>
      </c>
      <c r="DM29" s="276">
        <v>0.30511813969694329</v>
      </c>
      <c r="DN29" s="97"/>
      <c r="DO29" s="97"/>
      <c r="DP29" s="284">
        <v>0.30511813969694329</v>
      </c>
      <c r="DQ29" s="276"/>
      <c r="DR29" s="97"/>
      <c r="DS29" s="97"/>
      <c r="DT29" s="284"/>
      <c r="DU29" s="276"/>
      <c r="DV29" s="97"/>
      <c r="DW29" s="97"/>
      <c r="DX29" s="291"/>
      <c r="DY29" s="226">
        <v>0.24450817792727444</v>
      </c>
      <c r="EC29" s="227"/>
      <c r="ED29" s="295"/>
      <c r="EE29" s="228"/>
      <c r="EF29" s="228" t="s">
        <v>97</v>
      </c>
      <c r="EG29" s="228" t="s">
        <v>98</v>
      </c>
      <c r="EH29" s="231">
        <v>7.5</v>
      </c>
    </row>
    <row r="30" spans="1:140">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v>0.11189661463484223</v>
      </c>
      <c r="DA30" s="63">
        <v>0.19352281689962503</v>
      </c>
      <c r="DB30" s="63">
        <v>0.22338696839694172</v>
      </c>
      <c r="DC30" s="279">
        <v>0.18589651473307542</v>
      </c>
      <c r="DD30" s="61">
        <v>0.21912868998980253</v>
      </c>
      <c r="DE30" s="63">
        <v>0.22609583234612576</v>
      </c>
      <c r="DF30" s="63">
        <v>0.14013380599852207</v>
      </c>
      <c r="DG30" s="287">
        <v>0.19358524202716598</v>
      </c>
      <c r="DH30" s="222">
        <v>0.19186079974434586</v>
      </c>
      <c r="DI30" s="58">
        <v>0.22305693496576467</v>
      </c>
      <c r="DJ30" s="63">
        <v>0.13520789409066622</v>
      </c>
      <c r="DK30" s="63">
        <v>0.23312966071076191</v>
      </c>
      <c r="DL30" s="279">
        <v>0.19927428208056025</v>
      </c>
      <c r="DM30" s="61">
        <v>0.1959778012854074</v>
      </c>
      <c r="DN30" s="63"/>
      <c r="DO30" s="63"/>
      <c r="DP30" s="279">
        <v>0.1959778012854074</v>
      </c>
      <c r="DQ30" s="61"/>
      <c r="DR30" s="63"/>
      <c r="DS30" s="63"/>
      <c r="DT30" s="279"/>
      <c r="DU30" s="61"/>
      <c r="DV30" s="63"/>
      <c r="DW30" s="63"/>
      <c r="DX30" s="287"/>
      <c r="DY30" s="222">
        <v>0.19853680503791535</v>
      </c>
      <c r="EC30" s="227"/>
      <c r="ED30" s="295"/>
      <c r="EE30" s="228"/>
      <c r="EF30" s="228"/>
      <c r="EG30" s="228" t="s">
        <v>99</v>
      </c>
      <c r="EH30" s="231">
        <v>11.5</v>
      </c>
    </row>
    <row r="31" spans="1:140" ht="15.7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v>3.0837158910850274E-2</v>
      </c>
      <c r="DA31" s="79">
        <v>6.8790992860106009E-2</v>
      </c>
      <c r="DB31" s="79">
        <v>3.192745002650331E-2</v>
      </c>
      <c r="DC31" s="281">
        <v>4.3294738098633823E-2</v>
      </c>
      <c r="DD31" s="77">
        <v>5.082025698035781E-2</v>
      </c>
      <c r="DE31" s="79">
        <v>1.5075055305016828E-2</v>
      </c>
      <c r="DF31" s="79">
        <v>4.2490762372060828E-2</v>
      </c>
      <c r="DG31" s="289">
        <v>3.6032745146396331E-2</v>
      </c>
      <c r="DH31" s="224">
        <v>3.4156256776573107E-2</v>
      </c>
      <c r="DI31" s="74">
        <v>7.1790483433216579E-3</v>
      </c>
      <c r="DJ31" s="79">
        <v>2.7266155982963943E-2</v>
      </c>
      <c r="DK31" s="79">
        <v>4.7709511652243276E-2</v>
      </c>
      <c r="DL31" s="281">
        <v>2.7767701032124937E-2</v>
      </c>
      <c r="DM31" s="77">
        <v>0.10914149239632706</v>
      </c>
      <c r="DN31" s="79"/>
      <c r="DO31" s="79"/>
      <c r="DP31" s="281">
        <v>0.10914149239632706</v>
      </c>
      <c r="DQ31" s="77"/>
      <c r="DR31" s="79"/>
      <c r="DS31" s="79"/>
      <c r="DT31" s="281"/>
      <c r="DU31" s="77"/>
      <c r="DV31" s="79"/>
      <c r="DW31" s="79"/>
      <c r="DX31" s="289"/>
      <c r="DY31" s="224">
        <v>4.5972358281247565E-2</v>
      </c>
      <c r="EC31" s="227"/>
      <c r="ED31" s="295"/>
      <c r="EE31" s="228"/>
      <c r="EF31" s="228"/>
      <c r="EG31" s="228" t="s">
        <v>380</v>
      </c>
      <c r="EH31" s="231">
        <v>23.1</v>
      </c>
    </row>
    <row r="32" spans="1:140" ht="16.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I32" s="81"/>
      <c r="DJ32" s="81"/>
      <c r="DK32" s="81"/>
      <c r="DL32" s="282"/>
      <c r="DM32" s="81"/>
      <c r="DN32" s="81"/>
      <c r="DO32" s="81"/>
      <c r="DP32" s="282"/>
      <c r="DQ32" s="81"/>
      <c r="DR32" s="81"/>
      <c r="DS32" s="81"/>
      <c r="DT32" s="282"/>
      <c r="DU32" s="81"/>
      <c r="DV32" s="81"/>
      <c r="DW32" s="81"/>
      <c r="DX32" s="282"/>
      <c r="DY32" s="81"/>
      <c r="EC32" s="227"/>
      <c r="ED32" s="295"/>
      <c r="EE32" s="228"/>
      <c r="EF32" s="228"/>
      <c r="EG32" s="228" t="s">
        <v>100</v>
      </c>
      <c r="EH32" s="231">
        <v>9</v>
      </c>
    </row>
    <row r="33" spans="1:140" ht="15.7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v>9.2952948328429749E-2</v>
      </c>
      <c r="DA33" s="89">
        <v>0.18916393958951222</v>
      </c>
      <c r="DB33" s="89">
        <v>0.19693379971780339</v>
      </c>
      <c r="DC33" s="283">
        <v>0.16748020136569777</v>
      </c>
      <c r="DD33" s="275">
        <v>0.17943523077250925</v>
      </c>
      <c r="DE33" s="89">
        <v>0.14895158054233176</v>
      </c>
      <c r="DF33" s="89">
        <v>0.12105112483373412</v>
      </c>
      <c r="DG33" s="290">
        <v>0.14897521985083267</v>
      </c>
      <c r="DH33" s="225">
        <v>0.13432057439051664</v>
      </c>
      <c r="DI33" s="84">
        <v>9.216729442208417E-2</v>
      </c>
      <c r="DJ33" s="89">
        <v>0.10049047517548468</v>
      </c>
      <c r="DK33" s="89">
        <v>0.18294744578621444</v>
      </c>
      <c r="DL33" s="283">
        <v>0.12827719543828747</v>
      </c>
      <c r="DM33" s="275">
        <v>0.20251708179983663</v>
      </c>
      <c r="DN33" s="89"/>
      <c r="DO33" s="89"/>
      <c r="DP33" s="283">
        <v>0.20251708179983663</v>
      </c>
      <c r="DQ33" s="275"/>
      <c r="DR33" s="89"/>
      <c r="DS33" s="89"/>
      <c r="DT33" s="283"/>
      <c r="DU33" s="275"/>
      <c r="DV33" s="89"/>
      <c r="DW33" s="89"/>
      <c r="DX33" s="290"/>
      <c r="DY33" s="225">
        <v>0.14620220882873763</v>
      </c>
      <c r="EC33" s="227"/>
      <c r="ED33" s="295"/>
      <c r="EE33" s="228"/>
      <c r="EF33" s="228" t="s">
        <v>101</v>
      </c>
      <c r="EG33" s="228" t="s">
        <v>102</v>
      </c>
      <c r="EH33" s="231">
        <v>48</v>
      </c>
    </row>
    <row r="34" spans="1:140">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v>6.2885673917197155E-2</v>
      </c>
      <c r="DA34" s="63">
        <v>0.11364227849234342</v>
      </c>
      <c r="DB34" s="63">
        <v>0.14332319202369667</v>
      </c>
      <c r="DC34" s="279">
        <v>0.1129058123619906</v>
      </c>
      <c r="DD34" s="61">
        <v>0.13268778505804135</v>
      </c>
      <c r="DE34" s="63">
        <v>0.12226477672591436</v>
      </c>
      <c r="DF34" s="63">
        <v>6.7158644868097125E-2</v>
      </c>
      <c r="DG34" s="287">
        <v>0.1060421878475085</v>
      </c>
      <c r="DH34" s="222">
        <v>8.9488108594202975E-2</v>
      </c>
      <c r="DI34" s="58">
        <v>8.1626995586617956E-2</v>
      </c>
      <c r="DJ34" s="63">
        <v>6.9770526511187675E-2</v>
      </c>
      <c r="DK34" s="63">
        <v>0.11076522840648287</v>
      </c>
      <c r="DL34" s="279">
        <v>8.8396692298890772E-2</v>
      </c>
      <c r="DM34" s="61">
        <v>0.10464169355636022</v>
      </c>
      <c r="DN34" s="63"/>
      <c r="DO34" s="63"/>
      <c r="DP34" s="279">
        <v>0.10464169355636022</v>
      </c>
      <c r="DQ34" s="61"/>
      <c r="DR34" s="63"/>
      <c r="DS34" s="63"/>
      <c r="DT34" s="279"/>
      <c r="DU34" s="61"/>
      <c r="DV34" s="63"/>
      <c r="DW34" s="63"/>
      <c r="DX34" s="287"/>
      <c r="DY34" s="222">
        <v>9.2319002519705387E-2</v>
      </c>
      <c r="EC34" s="227"/>
      <c r="ED34" s="295"/>
      <c r="EE34" s="228"/>
      <c r="EF34" s="228"/>
      <c r="EG34" s="228" t="s">
        <v>103</v>
      </c>
      <c r="EH34" s="231">
        <v>30.62</v>
      </c>
      <c r="EJ34" s="305" t="s">
        <v>3</v>
      </c>
    </row>
    <row r="35" spans="1:140">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v>3.0067578627309296E-2</v>
      </c>
      <c r="DA35" s="63">
        <v>7.5522358894457645E-2</v>
      </c>
      <c r="DB35" s="63">
        <v>5.3611245025370104E-2</v>
      </c>
      <c r="DC35" s="279">
        <v>5.457495950103361E-2</v>
      </c>
      <c r="DD35" s="61">
        <v>4.6747948734435309E-2</v>
      </c>
      <c r="DE35" s="63">
        <v>2.6687407167050814E-2</v>
      </c>
      <c r="DF35" s="63">
        <v>5.389293802350302E-2</v>
      </c>
      <c r="DG35" s="287">
        <v>4.293355081388394E-2</v>
      </c>
      <c r="DH35" s="222">
        <v>4.4832900685271397E-2</v>
      </c>
      <c r="DI35" s="58">
        <v>1.0540483267585315E-2</v>
      </c>
      <c r="DJ35" s="63">
        <v>3.0720164807986103E-2</v>
      </c>
      <c r="DK35" s="63">
        <v>7.2183186208711572E-2</v>
      </c>
      <c r="DL35" s="279">
        <v>3.9880986242294705E-2</v>
      </c>
      <c r="DM35" s="61">
        <v>9.787618204621773E-2</v>
      </c>
      <c r="DN35" s="63"/>
      <c r="DO35" s="63"/>
      <c r="DP35" s="279">
        <v>9.787618204621773E-2</v>
      </c>
      <c r="DQ35" s="61"/>
      <c r="DR35" s="63"/>
      <c r="DS35" s="63"/>
      <c r="DT35" s="279"/>
      <c r="DU35" s="61"/>
      <c r="DV35" s="63"/>
      <c r="DW35" s="63"/>
      <c r="DX35" s="287"/>
      <c r="DY35" s="222">
        <v>5.388376442954039E-2</v>
      </c>
      <c r="EC35" s="227"/>
      <c r="ED35" s="295"/>
      <c r="EE35" s="228"/>
      <c r="EF35" s="228" t="s">
        <v>104</v>
      </c>
      <c r="EG35" s="228" t="s">
        <v>105</v>
      </c>
      <c r="EH35" s="231">
        <v>20.6</v>
      </c>
      <c r="EJ35" s="306">
        <f>SUM(EH27:EH35)</f>
        <v>215.22</v>
      </c>
    </row>
    <row r="36" spans="1:140">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v>8.2607809474465693E-2</v>
      </c>
      <c r="DA36" s="97">
        <v>0.17452605586839032</v>
      </c>
      <c r="DB36" s="97">
        <v>0.18556802841103187</v>
      </c>
      <c r="DC36" s="284">
        <v>0.15501024971036037</v>
      </c>
      <c r="DD36" s="276">
        <v>0.16019268130322806</v>
      </c>
      <c r="DE36" s="97">
        <v>0.12675546432348106</v>
      </c>
      <c r="DF36" s="97">
        <v>0.10747063760923949</v>
      </c>
      <c r="DG36" s="291">
        <v>0.13087800295615051</v>
      </c>
      <c r="DH36" s="226">
        <v>0.11437578870295055</v>
      </c>
      <c r="DI36" s="92">
        <v>5.1484324403903763E-2</v>
      </c>
      <c r="DJ36" s="97">
        <v>8.6238896779243374E-2</v>
      </c>
      <c r="DK36" s="97">
        <v>0.15985077824793473</v>
      </c>
      <c r="DL36" s="284">
        <v>0.1034345921635417</v>
      </c>
      <c r="DM36" s="276">
        <v>0.18024801767004306</v>
      </c>
      <c r="DN36" s="97"/>
      <c r="DO36" s="97"/>
      <c r="DP36" s="284">
        <v>0.18024801767004306</v>
      </c>
      <c r="DQ36" s="276"/>
      <c r="DR36" s="97"/>
      <c r="DS36" s="97"/>
      <c r="DT36" s="284"/>
      <c r="DU36" s="276"/>
      <c r="DV36" s="97"/>
      <c r="DW36" s="97"/>
      <c r="DX36" s="291"/>
      <c r="DY36" s="226">
        <v>0.12233726939978294</v>
      </c>
      <c r="EC36" s="227"/>
      <c r="ED36" s="295"/>
      <c r="EE36" s="228" t="s">
        <v>4</v>
      </c>
      <c r="EF36" s="228" t="s">
        <v>387</v>
      </c>
      <c r="EG36" s="228" t="s">
        <v>113</v>
      </c>
      <c r="EH36" s="231">
        <v>18</v>
      </c>
    </row>
    <row r="37" spans="1:140">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v>5.2638226103181786E-2</v>
      </c>
      <c r="DA37" s="63">
        <v>9.7128888312039904E-2</v>
      </c>
      <c r="DB37" s="63">
        <v>0.12638597161091739</v>
      </c>
      <c r="DC37" s="279">
        <v>9.7575495495325626E-2</v>
      </c>
      <c r="DD37" s="61">
        <v>0.11395863798615243</v>
      </c>
      <c r="DE37" s="63">
        <v>9.6896082681365403E-2</v>
      </c>
      <c r="DF37" s="63">
        <v>5.0410236893745256E-2</v>
      </c>
      <c r="DG37" s="287">
        <v>8.5914050768120573E-2</v>
      </c>
      <c r="DH37" s="222">
        <v>6.6820714912198625E-2</v>
      </c>
      <c r="DI37" s="58">
        <v>3.9824592764070015E-2</v>
      </c>
      <c r="DJ37" s="63">
        <v>5.4458452449665323E-2</v>
      </c>
      <c r="DK37" s="63">
        <v>8.1019381273014876E-2</v>
      </c>
      <c r="DL37" s="279">
        <v>6.0053031630368112E-2</v>
      </c>
      <c r="DM37" s="61">
        <v>8.4265871911002987E-2</v>
      </c>
      <c r="DN37" s="63"/>
      <c r="DO37" s="63"/>
      <c r="DP37" s="279">
        <v>8.4265871911002987E-2</v>
      </c>
      <c r="DQ37" s="61"/>
      <c r="DR37" s="63"/>
      <c r="DS37" s="63"/>
      <c r="DT37" s="279"/>
      <c r="DU37" s="61"/>
      <c r="DV37" s="63"/>
      <c r="DW37" s="63"/>
      <c r="DX37" s="287"/>
      <c r="DY37" s="222">
        <v>6.6011462748099783E-2</v>
      </c>
      <c r="EC37" s="227"/>
      <c r="ED37" s="295"/>
      <c r="EE37" s="228"/>
      <c r="EF37" s="228" t="s">
        <v>106</v>
      </c>
      <c r="EG37" s="228" t="s">
        <v>388</v>
      </c>
      <c r="EH37" s="231">
        <v>9.1999999999999993</v>
      </c>
    </row>
    <row r="38" spans="1:140">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v>2.9969803309926143E-2</v>
      </c>
      <c r="DA38" s="63">
        <v>7.7397528560778028E-2</v>
      </c>
      <c r="DB38" s="63">
        <v>5.9182557036111604E-2</v>
      </c>
      <c r="DC38" s="279">
        <v>5.7435135859010146E-2</v>
      </c>
      <c r="DD38" s="61">
        <v>4.6234373287599974E-2</v>
      </c>
      <c r="DE38" s="63">
        <v>2.985975152874901E-2</v>
      </c>
      <c r="DF38" s="63">
        <v>5.7060697114994924E-2</v>
      </c>
      <c r="DG38" s="287">
        <v>4.4964282690737198E-2</v>
      </c>
      <c r="DH38" s="222">
        <v>4.7555309297829862E-2</v>
      </c>
      <c r="DI38" s="58">
        <v>1.1659819288486303E-2</v>
      </c>
      <c r="DJ38" s="63">
        <v>3.1780637910887685E-2</v>
      </c>
      <c r="DK38" s="63">
        <v>7.8832143937693125E-2</v>
      </c>
      <c r="DL38" s="279">
        <v>4.3381928647057449E-2</v>
      </c>
      <c r="DM38" s="61">
        <v>9.5982861990462423E-2</v>
      </c>
      <c r="DN38" s="63"/>
      <c r="DO38" s="63"/>
      <c r="DP38" s="279">
        <v>9.5982861990462423E-2</v>
      </c>
      <c r="DQ38" s="61"/>
      <c r="DR38" s="63"/>
      <c r="DS38" s="63"/>
      <c r="DT38" s="279"/>
      <c r="DU38" s="61"/>
      <c r="DV38" s="63"/>
      <c r="DW38" s="63"/>
      <c r="DX38" s="287"/>
      <c r="DY38" s="222">
        <v>5.6326260432277321E-2</v>
      </c>
      <c r="EC38" s="227"/>
      <c r="ED38" s="295"/>
      <c r="EE38" s="228"/>
      <c r="EF38" s="228"/>
      <c r="EG38" s="228" t="s">
        <v>368</v>
      </c>
      <c r="EH38" s="231">
        <v>10.8</v>
      </c>
    </row>
    <row r="39" spans="1:140">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v>0.14128535722767771</v>
      </c>
      <c r="DA39" s="97">
        <v>0.25555066373782948</v>
      </c>
      <c r="DB39" s="97">
        <v>0.24404463469070259</v>
      </c>
      <c r="DC39" s="284">
        <v>0.2223190325946357</v>
      </c>
      <c r="DD39" s="276">
        <v>0.2596947256549838</v>
      </c>
      <c r="DE39" s="97">
        <v>0.23353797478930646</v>
      </c>
      <c r="DF39" s="97">
        <v>0.17627035326274282</v>
      </c>
      <c r="DG39" s="291">
        <v>0.22163502459902068</v>
      </c>
      <c r="DH39" s="226">
        <v>0.21962017520525762</v>
      </c>
      <c r="DI39" s="92">
        <v>0.22278472473882954</v>
      </c>
      <c r="DJ39" s="97">
        <v>0.1576922299493731</v>
      </c>
      <c r="DK39" s="97">
        <v>0.2727404751671097</v>
      </c>
      <c r="DL39" s="284">
        <v>0.22018384233332453</v>
      </c>
      <c r="DM39" s="276">
        <v>0.29579538667063365</v>
      </c>
      <c r="DN39" s="97"/>
      <c r="DO39" s="97"/>
      <c r="DP39" s="284">
        <v>0.29579538667063365</v>
      </c>
      <c r="DQ39" s="276"/>
      <c r="DR39" s="97"/>
      <c r="DS39" s="97"/>
      <c r="DT39" s="284"/>
      <c r="DU39" s="276"/>
      <c r="DV39" s="97"/>
      <c r="DW39" s="97"/>
      <c r="DX39" s="291"/>
      <c r="DY39" s="226">
        <v>0.23710415863999154</v>
      </c>
      <c r="EC39" s="227"/>
      <c r="ED39" s="295"/>
      <c r="EE39" s="228"/>
      <c r="EF39" s="228"/>
      <c r="EG39" s="228" t="s">
        <v>439</v>
      </c>
      <c r="EH39" s="231">
        <v>4</v>
      </c>
    </row>
    <row r="40" spans="1:140">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v>0.1107616710316061</v>
      </c>
      <c r="DA40" s="63">
        <v>0.18853492687912557</v>
      </c>
      <c r="DB40" s="63">
        <v>0.21352754280902361</v>
      </c>
      <c r="DC40" s="279">
        <v>0.18032360856307933</v>
      </c>
      <c r="DD40" s="61">
        <v>0.21080590999615512</v>
      </c>
      <c r="DE40" s="63">
        <v>0.21894143559837229</v>
      </c>
      <c r="DF40" s="63">
        <v>0.13525886472542262</v>
      </c>
      <c r="DG40" s="287">
        <v>0.18685607865978554</v>
      </c>
      <c r="DH40" s="222">
        <v>0.18643172397688532</v>
      </c>
      <c r="DI40" s="58">
        <v>0.21583849576241293</v>
      </c>
      <c r="DJ40" s="63">
        <v>0.13122880721485819</v>
      </c>
      <c r="DK40" s="63">
        <v>0.22640830640412377</v>
      </c>
      <c r="DL40" s="279">
        <v>0.1932557034083543</v>
      </c>
      <c r="DM40" s="61">
        <v>0.18998978417886059</v>
      </c>
      <c r="DN40" s="63"/>
      <c r="DO40" s="63"/>
      <c r="DP40" s="279">
        <v>0.18998978417886059</v>
      </c>
      <c r="DQ40" s="61"/>
      <c r="DR40" s="63"/>
      <c r="DS40" s="63"/>
      <c r="DT40" s="279"/>
      <c r="DU40" s="61"/>
      <c r="DV40" s="63"/>
      <c r="DW40" s="63"/>
      <c r="DX40" s="287"/>
      <c r="DY40" s="222">
        <v>0.1925248575186243</v>
      </c>
      <c r="EC40" s="227"/>
      <c r="ED40" s="295"/>
      <c r="EE40" s="228"/>
      <c r="EF40" s="228"/>
      <c r="EG40" s="228" t="s">
        <v>107</v>
      </c>
      <c r="EH40" s="231">
        <v>10</v>
      </c>
    </row>
    <row r="41" spans="1:140" ht="15.7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v>3.0524384155670617E-2</v>
      </c>
      <c r="DA41" s="79">
        <v>6.7017962101851083E-2</v>
      </c>
      <c r="DB41" s="79">
        <v>3.0518297469363395E-2</v>
      </c>
      <c r="DC41" s="281">
        <v>4.1996825045101403E-2</v>
      </c>
      <c r="DD41" s="77">
        <v>4.8890040457419501E-2</v>
      </c>
      <c r="DE41" s="79">
        <v>1.4598032241268769E-2</v>
      </c>
      <c r="DF41" s="79">
        <v>4.1012603909603845E-2</v>
      </c>
      <c r="DG41" s="289">
        <v>3.4780220800396548E-2</v>
      </c>
      <c r="DH41" s="224">
        <v>3.3189738831167132E-2</v>
      </c>
      <c r="DI41" s="74">
        <v>6.9467241431700501E-3</v>
      </c>
      <c r="DJ41" s="79">
        <v>2.6463729437123405E-2</v>
      </c>
      <c r="DK41" s="79">
        <v>4.6334000142323237E-2</v>
      </c>
      <c r="DL41" s="281">
        <v>2.6929047436371041E-2</v>
      </c>
      <c r="DM41" s="77">
        <v>0.10580672121705718</v>
      </c>
      <c r="DN41" s="79"/>
      <c r="DO41" s="79"/>
      <c r="DP41" s="281">
        <v>0.10580672121705718</v>
      </c>
      <c r="DQ41" s="77"/>
      <c r="DR41" s="79"/>
      <c r="DS41" s="79"/>
      <c r="DT41" s="281"/>
      <c r="DU41" s="77"/>
      <c r="DV41" s="79"/>
      <c r="DW41" s="79"/>
      <c r="DX41" s="289"/>
      <c r="DY41" s="224">
        <v>4.4580256674333303E-2</v>
      </c>
      <c r="EC41" s="227"/>
      <c r="ED41" s="295"/>
      <c r="EE41" s="228"/>
      <c r="EF41" s="228"/>
      <c r="EG41" s="228" t="s">
        <v>108</v>
      </c>
      <c r="EH41" s="231">
        <v>6</v>
      </c>
    </row>
    <row r="42" spans="1:140" ht="16.5" thickTop="1" thickBot="1">
      <c r="DI42" s="395" t="s">
        <v>521</v>
      </c>
      <c r="EC42" s="227"/>
      <c r="ED42" s="295"/>
      <c r="EE42" s="228"/>
      <c r="EF42" s="228"/>
      <c r="EG42" s="228" t="s">
        <v>109</v>
      </c>
      <c r="EH42" s="231">
        <v>7.65</v>
      </c>
    </row>
    <row r="43" spans="1:140" ht="16.5" thickTop="1" thickBot="1">
      <c r="A43" s="435" t="s">
        <v>517</v>
      </c>
      <c r="B43" s="43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c r="BI43" s="396"/>
      <c r="BJ43" s="396"/>
      <c r="BK43" s="396"/>
      <c r="BL43" s="396"/>
      <c r="BM43" s="396"/>
      <c r="BN43" s="396"/>
      <c r="BO43" s="396"/>
      <c r="BP43" s="396"/>
      <c r="BQ43" s="396"/>
      <c r="BR43" s="396"/>
      <c r="BS43" s="396"/>
      <c r="BT43" s="396"/>
      <c r="BU43" s="396"/>
      <c r="BV43" s="396"/>
      <c r="BW43" s="396"/>
      <c r="BX43" s="396"/>
      <c r="BY43" s="396"/>
      <c r="BZ43" s="396"/>
      <c r="CA43" s="396"/>
      <c r="CB43" s="396"/>
      <c r="CC43" s="396"/>
      <c r="CD43" s="396"/>
      <c r="CE43" s="396"/>
      <c r="CF43" s="396"/>
      <c r="CG43" s="396"/>
      <c r="CH43" s="396"/>
      <c r="CI43" s="396"/>
      <c r="CJ43" s="396"/>
      <c r="CK43" s="396"/>
      <c r="CL43" s="396"/>
      <c r="CM43" s="396"/>
      <c r="CN43" s="396"/>
      <c r="CO43" s="396"/>
      <c r="CP43" s="396"/>
      <c r="CQ43" s="396"/>
      <c r="CR43" s="396"/>
      <c r="CS43" s="396"/>
      <c r="CT43" s="396"/>
      <c r="CU43" s="396"/>
      <c r="CV43" s="396"/>
      <c r="CW43" s="396"/>
      <c r="CX43" s="396"/>
      <c r="CY43" s="396"/>
      <c r="CZ43" s="396"/>
      <c r="DA43" s="396"/>
      <c r="DB43" s="396"/>
      <c r="DC43" s="396"/>
      <c r="DD43" s="396"/>
      <c r="DE43" s="396"/>
      <c r="DF43" s="396"/>
      <c r="DG43" s="396"/>
      <c r="DH43" s="396"/>
      <c r="DI43" s="397" t="s">
        <v>13</v>
      </c>
      <c r="DJ43" s="398" t="s">
        <v>14</v>
      </c>
      <c r="DK43" s="398" t="s">
        <v>15</v>
      </c>
      <c r="DL43" s="277" t="s">
        <v>16</v>
      </c>
      <c r="DM43" s="399" t="s">
        <v>17</v>
      </c>
      <c r="DN43" s="398" t="s">
        <v>18</v>
      </c>
      <c r="DO43" s="398" t="s">
        <v>19</v>
      </c>
      <c r="DP43" s="277" t="s">
        <v>20</v>
      </c>
      <c r="DQ43" s="399" t="s">
        <v>21</v>
      </c>
      <c r="DR43" s="398" t="s">
        <v>22</v>
      </c>
      <c r="DS43" s="398" t="s">
        <v>23</v>
      </c>
      <c r="DT43" s="277" t="s">
        <v>24</v>
      </c>
      <c r="DU43" s="399" t="s">
        <v>25</v>
      </c>
      <c r="DV43" s="398" t="s">
        <v>26</v>
      </c>
      <c r="DW43" s="398" t="s">
        <v>27</v>
      </c>
      <c r="DX43" s="285" t="s">
        <v>28</v>
      </c>
      <c r="DY43" s="220">
        <v>2026</v>
      </c>
      <c r="EC43" s="227"/>
      <c r="ED43" s="295"/>
      <c r="EE43" s="228"/>
      <c r="EF43" s="228"/>
      <c r="EG43" s="228" t="s">
        <v>110</v>
      </c>
      <c r="EH43" s="231">
        <v>11.9</v>
      </c>
    </row>
    <row r="44" spans="1:140" ht="15.75" thickTop="1">
      <c r="A44" s="48" t="s">
        <v>2</v>
      </c>
      <c r="B44" s="49">
        <f>$EJ$238</f>
        <v>280</v>
      </c>
      <c r="DI44" s="50">
        <v>5.5651938988741266E-3</v>
      </c>
      <c r="DJ44" s="55">
        <v>7.7651942007918417E-2</v>
      </c>
      <c r="DK44" s="55">
        <v>0.11658141220393557</v>
      </c>
      <c r="DL44" s="278">
        <v>9.64508533774565E-2</v>
      </c>
      <c r="DM44" s="273">
        <v>0.1353890665203496</v>
      </c>
      <c r="DN44" s="55"/>
      <c r="DO44" s="55"/>
      <c r="DP44" s="278">
        <v>0.1353890665203496</v>
      </c>
      <c r="DQ44" s="273"/>
      <c r="DR44" s="55"/>
      <c r="DS44" s="55"/>
      <c r="DT44" s="278"/>
      <c r="DU44" s="273"/>
      <c r="DV44" s="55"/>
      <c r="DW44" s="55"/>
      <c r="DX44" s="286"/>
      <c r="DY44" s="221">
        <v>0.11586026546696221</v>
      </c>
      <c r="EC44" s="227"/>
      <c r="ED44" s="295"/>
      <c r="EE44" s="228"/>
      <c r="EF44" s="228" t="s">
        <v>111</v>
      </c>
      <c r="EG44" s="228" t="s">
        <v>112</v>
      </c>
      <c r="EH44" s="231">
        <v>17.5</v>
      </c>
    </row>
    <row r="45" spans="1:140">
      <c r="A45" s="56" t="s">
        <v>30</v>
      </c>
      <c r="B45" s="57"/>
      <c r="DI45" s="58">
        <v>4.3346098261189863E-3</v>
      </c>
      <c r="DJ45" s="63">
        <v>4.5356871554764942E-2</v>
      </c>
      <c r="DK45" s="63">
        <v>4.1587297429748461E-2</v>
      </c>
      <c r="DL45" s="279">
        <v>3.8296845570387823E-2</v>
      </c>
      <c r="DM45" s="61">
        <v>4.0012836295320015E-2</v>
      </c>
      <c r="DN45" s="63"/>
      <c r="DO45" s="63"/>
      <c r="DP45" s="279">
        <v>4.0012836295320015E-2</v>
      </c>
      <c r="DQ45" s="61"/>
      <c r="DR45" s="63"/>
      <c r="DS45" s="63"/>
      <c r="DT45" s="279"/>
      <c r="DU45" s="61"/>
      <c r="DV45" s="63"/>
      <c r="DW45" s="63"/>
      <c r="DX45" s="287"/>
      <c r="DY45" s="222">
        <v>3.9152210222066962E-2</v>
      </c>
      <c r="EC45" s="227"/>
      <c r="ED45" s="295"/>
      <c r="EE45" s="228"/>
      <c r="EF45" s="228" t="s">
        <v>430</v>
      </c>
      <c r="EG45" s="228" t="s">
        <v>430</v>
      </c>
      <c r="EH45" s="231">
        <v>31</v>
      </c>
    </row>
    <row r="46" spans="1:140">
      <c r="A46" s="56" t="s">
        <v>31</v>
      </c>
      <c r="B46" s="57"/>
      <c r="DI46" s="58">
        <v>1.2311943806106959E-3</v>
      </c>
      <c r="DJ46" s="63">
        <v>3.2295394120241239E-2</v>
      </c>
      <c r="DK46" s="63">
        <v>7.4994082357630582E-2</v>
      </c>
      <c r="DL46" s="279">
        <v>5.8154118837327469E-2</v>
      </c>
      <c r="DM46" s="61">
        <v>9.5376118511814337E-2</v>
      </c>
      <c r="DN46" s="63"/>
      <c r="DO46" s="63"/>
      <c r="DP46" s="279">
        <v>9.5376118511814337E-2</v>
      </c>
      <c r="DQ46" s="61"/>
      <c r="DR46" s="63"/>
      <c r="DS46" s="63"/>
      <c r="DT46" s="279"/>
      <c r="DU46" s="61"/>
      <c r="DV46" s="63"/>
      <c r="DW46" s="63"/>
      <c r="DX46" s="287"/>
      <c r="DY46" s="222">
        <v>7.6708055244895351E-2</v>
      </c>
      <c r="EC46" s="227"/>
      <c r="ED46" s="295"/>
      <c r="EE46" s="228"/>
      <c r="EF46" s="228" t="s">
        <v>114</v>
      </c>
      <c r="EG46" s="228" t="s">
        <v>114</v>
      </c>
      <c r="EH46" s="231">
        <v>88.5</v>
      </c>
    </row>
    <row r="47" spans="1:140">
      <c r="A47" s="64" t="s">
        <v>3</v>
      </c>
      <c r="B47" s="65">
        <f>$EJ$249</f>
        <v>438.15</v>
      </c>
      <c r="DI47" s="66">
        <v>6.1683805486264045E-4</v>
      </c>
      <c r="DJ47" s="71">
        <v>5.8282701624500936E-2</v>
      </c>
      <c r="DK47" s="71">
        <v>0.1204016989736737</v>
      </c>
      <c r="DL47" s="280">
        <v>9.1281865511518859E-2</v>
      </c>
      <c r="DM47" s="274">
        <v>0.16402105256818916</v>
      </c>
      <c r="DN47" s="71"/>
      <c r="DO47" s="71"/>
      <c r="DP47" s="280">
        <v>0.16402105256818916</v>
      </c>
      <c r="DQ47" s="274"/>
      <c r="DR47" s="71"/>
      <c r="DS47" s="71"/>
      <c r="DT47" s="280"/>
      <c r="DU47" s="274"/>
      <c r="DV47" s="71"/>
      <c r="DW47" s="71"/>
      <c r="DX47" s="288"/>
      <c r="DY47" s="223">
        <v>0.12709439668293934</v>
      </c>
      <c r="EC47" s="227"/>
      <c r="ED47" s="295"/>
      <c r="EE47" s="228"/>
      <c r="EF47" s="228" t="s">
        <v>115</v>
      </c>
      <c r="EG47" s="228" t="s">
        <v>116</v>
      </c>
      <c r="EH47" s="231">
        <v>90</v>
      </c>
    </row>
    <row r="48" spans="1:140">
      <c r="A48" s="56" t="s">
        <v>30</v>
      </c>
      <c r="B48" s="57"/>
      <c r="DI48" s="58">
        <v>0</v>
      </c>
      <c r="DJ48" s="63">
        <v>0</v>
      </c>
      <c r="DK48" s="63">
        <v>0</v>
      </c>
      <c r="DL48" s="279">
        <v>0</v>
      </c>
      <c r="DM48" s="61">
        <v>1.3416768639059039E-4</v>
      </c>
      <c r="DN48" s="63"/>
      <c r="DO48" s="63"/>
      <c r="DP48" s="279">
        <v>1.3416768639059039E-4</v>
      </c>
      <c r="DQ48" s="61"/>
      <c r="DR48" s="63"/>
      <c r="DS48" s="63"/>
      <c r="DT48" s="279"/>
      <c r="DU48" s="61"/>
      <c r="DV48" s="63"/>
      <c r="DW48" s="63"/>
      <c r="DX48" s="287"/>
      <c r="DY48" s="222">
        <v>6.6056339718465021E-5</v>
      </c>
      <c r="EC48" s="227"/>
      <c r="ED48" s="295"/>
      <c r="EE48" s="228"/>
      <c r="EF48" s="228"/>
      <c r="EG48" s="228" t="s">
        <v>117</v>
      </c>
      <c r="EH48" s="231">
        <v>5.4</v>
      </c>
    </row>
    <row r="49" spans="1:140">
      <c r="A49" s="56" t="s">
        <v>31</v>
      </c>
      <c r="B49" s="57"/>
      <c r="DI49" s="58">
        <v>6.1683805486264045E-4</v>
      </c>
      <c r="DJ49" s="63">
        <v>5.8282701624500936E-2</v>
      </c>
      <c r="DK49" s="63">
        <v>0.1204016989736737</v>
      </c>
      <c r="DL49" s="279">
        <v>9.1281865511518859E-2</v>
      </c>
      <c r="DM49" s="61">
        <v>0.16388688488179856</v>
      </c>
      <c r="DN49" s="63"/>
      <c r="DO49" s="63"/>
      <c r="DP49" s="279">
        <v>0.16388688488179856</v>
      </c>
      <c r="DQ49" s="61"/>
      <c r="DR49" s="63"/>
      <c r="DS49" s="63"/>
      <c r="DT49" s="279"/>
      <c r="DU49" s="61"/>
      <c r="DV49" s="63"/>
      <c r="DW49" s="63"/>
      <c r="DX49" s="287"/>
      <c r="DY49" s="222">
        <v>0.12702834034322086</v>
      </c>
      <c r="EC49" s="227"/>
      <c r="ED49" s="295"/>
      <c r="EE49" s="228"/>
      <c r="EF49" s="228" t="s">
        <v>118</v>
      </c>
      <c r="EG49" s="228" t="s">
        <v>119</v>
      </c>
      <c r="EH49" s="231">
        <v>9.1999999999999993</v>
      </c>
    </row>
    <row r="50" spans="1:140">
      <c r="A50" s="64" t="s">
        <v>4</v>
      </c>
      <c r="B50" s="65"/>
      <c r="DI50" s="66"/>
      <c r="DJ50" s="71"/>
      <c r="DK50" s="71"/>
      <c r="DL50" s="280"/>
      <c r="DM50" s="274"/>
      <c r="DN50" s="71"/>
      <c r="DO50" s="71"/>
      <c r="DP50" s="280"/>
      <c r="DQ50" s="274"/>
      <c r="DR50" s="71"/>
      <c r="DS50" s="71"/>
      <c r="DT50" s="280"/>
      <c r="DU50" s="274"/>
      <c r="DV50" s="71"/>
      <c r="DW50" s="71"/>
      <c r="DX50" s="288"/>
      <c r="DY50" s="223"/>
      <c r="EC50" s="227"/>
      <c r="ED50" s="295"/>
      <c r="EE50" s="228"/>
      <c r="EF50" s="228"/>
      <c r="EG50" s="228" t="s">
        <v>118</v>
      </c>
      <c r="EH50" s="231">
        <v>38.9</v>
      </c>
    </row>
    <row r="51" spans="1:140">
      <c r="A51" s="56" t="s">
        <v>30</v>
      </c>
      <c r="B51" s="57"/>
      <c r="DI51" s="58"/>
      <c r="DJ51" s="63"/>
      <c r="DK51" s="63"/>
      <c r="DL51" s="279"/>
      <c r="DM51" s="61"/>
      <c r="DN51" s="63"/>
      <c r="DO51" s="63"/>
      <c r="DP51" s="279"/>
      <c r="DQ51" s="61"/>
      <c r="DR51" s="63"/>
      <c r="DS51" s="63"/>
      <c r="DT51" s="279"/>
      <c r="DU51" s="61"/>
      <c r="DV51" s="63"/>
      <c r="DW51" s="63"/>
      <c r="DX51" s="287"/>
      <c r="DY51" s="222"/>
      <c r="EC51" s="227"/>
      <c r="ED51" s="295"/>
      <c r="EE51" s="228"/>
      <c r="EF51" s="228" t="s">
        <v>120</v>
      </c>
      <c r="EG51" s="228" t="s">
        <v>121</v>
      </c>
      <c r="EH51" s="231">
        <v>14</v>
      </c>
    </row>
    <row r="52" spans="1:140">
      <c r="A52" s="56" t="s">
        <v>31</v>
      </c>
      <c r="B52" s="57"/>
      <c r="DI52" s="58"/>
      <c r="DJ52" s="63"/>
      <c r="DK52" s="63"/>
      <c r="DL52" s="279"/>
      <c r="DM52" s="61"/>
      <c r="DN52" s="63"/>
      <c r="DO52" s="63"/>
      <c r="DP52" s="279"/>
      <c r="DQ52" s="61"/>
      <c r="DR52" s="63"/>
      <c r="DS52" s="63"/>
      <c r="DT52" s="279"/>
      <c r="DU52" s="61"/>
      <c r="DV52" s="63"/>
      <c r="DW52" s="63"/>
      <c r="DX52" s="287"/>
      <c r="DY52" s="222"/>
      <c r="EC52" s="227"/>
      <c r="ED52" s="295"/>
      <c r="EE52" s="228"/>
      <c r="EF52" s="228"/>
      <c r="EG52" s="228" t="s">
        <v>122</v>
      </c>
      <c r="EH52" s="231">
        <v>9.99</v>
      </c>
      <c r="EJ52" s="305" t="s">
        <v>4</v>
      </c>
    </row>
    <row r="53" spans="1:140">
      <c r="A53" s="64" t="s">
        <v>5</v>
      </c>
      <c r="B53" s="65">
        <f>$EJ$263</f>
        <v>300.77999999999997</v>
      </c>
      <c r="DI53" s="66">
        <v>3.6703899989073609E-3</v>
      </c>
      <c r="DJ53" s="71">
        <v>8.4474214728025909E-2</v>
      </c>
      <c r="DK53" s="71">
        <v>0.1709365989971563</v>
      </c>
      <c r="DL53" s="280">
        <v>0.12321766191787856</v>
      </c>
      <c r="DM53" s="274">
        <v>0.17175097970779599</v>
      </c>
      <c r="DN53" s="71"/>
      <c r="DO53" s="71"/>
      <c r="DP53" s="280">
        <v>0.17175097970779599</v>
      </c>
      <c r="DQ53" s="274"/>
      <c r="DR53" s="71"/>
      <c r="DS53" s="71"/>
      <c r="DT53" s="280"/>
      <c r="DU53" s="274"/>
      <c r="DV53" s="71"/>
      <c r="DW53" s="71"/>
      <c r="DX53" s="288"/>
      <c r="DY53" s="223">
        <v>0.1465349012421909</v>
      </c>
      <c r="EC53" s="227"/>
      <c r="ED53" s="295"/>
      <c r="EE53" s="228"/>
      <c r="EF53" s="228"/>
      <c r="EG53" s="228" t="s">
        <v>123</v>
      </c>
      <c r="EH53" s="231">
        <v>6.9</v>
      </c>
      <c r="EJ53" s="306">
        <f>SUM(EH36:EH53)</f>
        <v>388.93999999999994</v>
      </c>
    </row>
    <row r="54" spans="1:140">
      <c r="A54" s="56" t="s">
        <v>30</v>
      </c>
      <c r="B54" s="57"/>
      <c r="DI54" s="58">
        <v>4.5712243989569033E-5</v>
      </c>
      <c r="DJ54" s="63">
        <v>4.2189249020471498E-2</v>
      </c>
      <c r="DK54" s="63">
        <v>1.0748308349128453E-2</v>
      </c>
      <c r="DL54" s="279">
        <v>1.5973672599667737E-2</v>
      </c>
      <c r="DM54" s="61">
        <v>1.6140536721050338E-2</v>
      </c>
      <c r="DN54" s="63"/>
      <c r="DO54" s="63"/>
      <c r="DP54" s="279">
        <v>1.6140536721050338E-2</v>
      </c>
      <c r="DQ54" s="61"/>
      <c r="DR54" s="63"/>
      <c r="DS54" s="63"/>
      <c r="DT54" s="279"/>
      <c r="DU54" s="61"/>
      <c r="DV54" s="63"/>
      <c r="DW54" s="63"/>
      <c r="DX54" s="287"/>
      <c r="DY54" s="222">
        <v>1.6053840427257045E-2</v>
      </c>
      <c r="EC54" s="227"/>
      <c r="ED54" s="295"/>
      <c r="EE54" s="228" t="s">
        <v>5</v>
      </c>
      <c r="EF54" s="228" t="s">
        <v>124</v>
      </c>
      <c r="EG54" s="228" t="s">
        <v>125</v>
      </c>
      <c r="EH54" s="231">
        <v>18</v>
      </c>
    </row>
    <row r="55" spans="1:140">
      <c r="A55" s="56" t="s">
        <v>31</v>
      </c>
      <c r="B55" s="57"/>
      <c r="DI55" s="58">
        <v>3.6246777549177925E-3</v>
      </c>
      <c r="DJ55" s="63">
        <v>4.2284965707554481E-2</v>
      </c>
      <c r="DK55" s="63">
        <v>0.16018809507014789</v>
      </c>
      <c r="DL55" s="279">
        <v>0.10724387069140619</v>
      </c>
      <c r="DM55" s="61">
        <v>0.15561078508588491</v>
      </c>
      <c r="DN55" s="63"/>
      <c r="DO55" s="63"/>
      <c r="DP55" s="279">
        <v>0.15561078508588491</v>
      </c>
      <c r="DQ55" s="61"/>
      <c r="DR55" s="63"/>
      <c r="DS55" s="63"/>
      <c r="DT55" s="279"/>
      <c r="DU55" s="61"/>
      <c r="DV55" s="63"/>
      <c r="DW55" s="63"/>
      <c r="DX55" s="287"/>
      <c r="DY55" s="222">
        <v>0.13048116353827766</v>
      </c>
      <c r="EC55" s="227"/>
      <c r="ED55" s="295"/>
      <c r="EE55" s="228"/>
      <c r="EF55" s="228"/>
      <c r="EG55" s="228" t="s">
        <v>126</v>
      </c>
      <c r="EH55" s="231">
        <v>36.5</v>
      </c>
    </row>
    <row r="56" spans="1:140">
      <c r="A56" s="64" t="s">
        <v>6</v>
      </c>
      <c r="B56" s="65">
        <f>$EJ$273</f>
        <v>143.4</v>
      </c>
      <c r="DI56" s="66">
        <v>3.0165235087688913E-3</v>
      </c>
      <c r="DJ56" s="71">
        <v>4.0068790906153562E-2</v>
      </c>
      <c r="DK56" s="71">
        <v>0.16000155478065228</v>
      </c>
      <c r="DL56" s="280">
        <v>8.6536485829063328E-2</v>
      </c>
      <c r="DM56" s="274">
        <v>0.12965366126484049</v>
      </c>
      <c r="DN56" s="71"/>
      <c r="DO56" s="71"/>
      <c r="DP56" s="280">
        <v>0.12965366126484049</v>
      </c>
      <c r="DQ56" s="274"/>
      <c r="DR56" s="71"/>
      <c r="DS56" s="71"/>
      <c r="DT56" s="280"/>
      <c r="DU56" s="274"/>
      <c r="DV56" s="71"/>
      <c r="DW56" s="71"/>
      <c r="DX56" s="288"/>
      <c r="DY56" s="223">
        <v>0.10430440090860189</v>
      </c>
      <c r="EC56" s="227"/>
      <c r="ED56" s="295"/>
      <c r="EE56" s="228"/>
      <c r="EF56" s="228" t="s">
        <v>127</v>
      </c>
      <c r="EG56" s="228" t="s">
        <v>127</v>
      </c>
      <c r="EH56" s="231">
        <v>42</v>
      </c>
    </row>
    <row r="57" spans="1:140">
      <c r="A57" s="56" t="s">
        <v>30</v>
      </c>
      <c r="B57" s="57"/>
      <c r="DI57" s="58">
        <v>1.3507415056184979E-3</v>
      </c>
      <c r="DJ57" s="63">
        <v>9.544236175692198E-3</v>
      </c>
      <c r="DK57" s="63">
        <v>9.8530929923531445E-4</v>
      </c>
      <c r="DL57" s="279">
        <v>3.0518760354185581E-3</v>
      </c>
      <c r="DM57" s="61">
        <v>8.4441117670760162E-3</v>
      </c>
      <c r="DN57" s="63"/>
      <c r="DO57" s="63"/>
      <c r="DP57" s="279">
        <v>8.4441117670760162E-3</v>
      </c>
      <c r="DQ57" s="61"/>
      <c r="DR57" s="63"/>
      <c r="DS57" s="63"/>
      <c r="DT57" s="279"/>
      <c r="DU57" s="61"/>
      <c r="DV57" s="63"/>
      <c r="DW57" s="63"/>
      <c r="DX57" s="287"/>
      <c r="DY57" s="222">
        <v>5.2739322253387436E-3</v>
      </c>
      <c r="EC57" s="227"/>
      <c r="ED57" s="295"/>
      <c r="EE57" s="228"/>
      <c r="EF57" s="228" t="s">
        <v>128</v>
      </c>
      <c r="EG57" s="228" t="s">
        <v>129</v>
      </c>
      <c r="EH57" s="231">
        <v>32.4</v>
      </c>
    </row>
    <row r="58" spans="1:140">
      <c r="A58" s="56" t="s">
        <v>31</v>
      </c>
      <c r="B58" s="57"/>
      <c r="DI58" s="58">
        <v>1.6658894521604636E-3</v>
      </c>
      <c r="DJ58" s="63">
        <v>3.0524554730461406E-2</v>
      </c>
      <c r="DK58" s="63">
        <v>0.15901624548141699</v>
      </c>
      <c r="DL58" s="279">
        <v>8.3484641283878849E-2</v>
      </c>
      <c r="DM58" s="61">
        <v>0.12120986398480293</v>
      </c>
      <c r="DN58" s="63"/>
      <c r="DO58" s="63"/>
      <c r="DP58" s="279">
        <v>0.12120986398480293</v>
      </c>
      <c r="DQ58" s="61"/>
      <c r="DR58" s="63"/>
      <c r="DS58" s="63"/>
      <c r="DT58" s="279"/>
      <c r="DU58" s="61"/>
      <c r="DV58" s="63"/>
      <c r="DW58" s="63"/>
      <c r="DX58" s="287"/>
      <c r="DY58" s="222">
        <v>9.9030616792063667E-2</v>
      </c>
      <c r="EC58" s="227"/>
      <c r="ED58" s="295"/>
      <c r="EE58" s="228"/>
      <c r="EF58" s="228" t="s">
        <v>130</v>
      </c>
      <c r="EG58" s="228" t="s">
        <v>131</v>
      </c>
      <c r="EH58" s="231">
        <v>4.5999999999999996</v>
      </c>
    </row>
    <row r="59" spans="1:140">
      <c r="A59" s="64" t="s">
        <v>7</v>
      </c>
      <c r="B59" s="65"/>
      <c r="DI59" s="66"/>
      <c r="DJ59" s="71"/>
      <c r="DK59" s="71"/>
      <c r="DL59" s="280"/>
      <c r="DM59" s="274"/>
      <c r="DN59" s="71"/>
      <c r="DO59" s="71"/>
      <c r="DP59" s="280"/>
      <c r="DQ59" s="274"/>
      <c r="DR59" s="71"/>
      <c r="DS59" s="71"/>
      <c r="DT59" s="280"/>
      <c r="DU59" s="274"/>
      <c r="DV59" s="71"/>
      <c r="DW59" s="71"/>
      <c r="DX59" s="288"/>
      <c r="DY59" s="223"/>
      <c r="EC59" s="227"/>
      <c r="ED59" s="295"/>
      <c r="EE59" s="228"/>
      <c r="EF59" s="228"/>
      <c r="EG59" s="228" t="s">
        <v>132</v>
      </c>
      <c r="EH59" s="231">
        <v>4.5999999999999996</v>
      </c>
    </row>
    <row r="60" spans="1:140">
      <c r="A60" s="56" t="s">
        <v>30</v>
      </c>
      <c r="B60" s="57"/>
      <c r="DI60" s="58"/>
      <c r="DJ60" s="63"/>
      <c r="DK60" s="63"/>
      <c r="DL60" s="279"/>
      <c r="DM60" s="61"/>
      <c r="DN60" s="63"/>
      <c r="DO60" s="63"/>
      <c r="DP60" s="279"/>
      <c r="DQ60" s="61"/>
      <c r="DR60" s="63"/>
      <c r="DS60" s="63"/>
      <c r="DT60" s="279"/>
      <c r="DU60" s="61"/>
      <c r="DV60" s="63"/>
      <c r="DW60" s="63"/>
      <c r="DX60" s="287"/>
      <c r="DY60" s="222"/>
      <c r="EC60" s="227"/>
      <c r="ED60" s="295"/>
      <c r="EE60" s="228"/>
      <c r="EF60" s="228"/>
      <c r="EG60" s="228" t="s">
        <v>133</v>
      </c>
      <c r="EH60" s="231">
        <v>20</v>
      </c>
    </row>
    <row r="61" spans="1:140" ht="15.75" thickBot="1">
      <c r="A61" s="72" t="s">
        <v>31</v>
      </c>
      <c r="B61" s="73"/>
      <c r="DI61" s="74"/>
      <c r="DJ61" s="79"/>
      <c r="DK61" s="79"/>
      <c r="DL61" s="281"/>
      <c r="DM61" s="77"/>
      <c r="DN61" s="79"/>
      <c r="DO61" s="79"/>
      <c r="DP61" s="281"/>
      <c r="DQ61" s="77"/>
      <c r="DR61" s="79"/>
      <c r="DS61" s="79"/>
      <c r="DT61" s="281"/>
      <c r="DU61" s="77"/>
      <c r="DV61" s="79"/>
      <c r="DW61" s="79"/>
      <c r="DX61" s="289"/>
      <c r="DY61" s="224"/>
      <c r="EC61" s="227"/>
      <c r="ED61" s="295"/>
      <c r="EE61" s="228"/>
      <c r="EF61" s="228" t="s">
        <v>134</v>
      </c>
      <c r="EG61" s="228" t="s">
        <v>134</v>
      </c>
      <c r="EH61" s="231">
        <v>41.4</v>
      </c>
    </row>
    <row r="62" spans="1:140" ht="16.5" thickTop="1" thickBot="1">
      <c r="A62" s="80" t="s">
        <v>518</v>
      </c>
      <c r="B62" s="81"/>
      <c r="DI62" s="81"/>
      <c r="DJ62" s="81"/>
      <c r="DK62" s="81"/>
      <c r="DL62" s="282"/>
      <c r="DM62" s="81"/>
      <c r="DN62" s="81"/>
      <c r="DO62" s="81"/>
      <c r="DP62" s="282"/>
      <c r="DQ62" s="81"/>
      <c r="DR62" s="81"/>
      <c r="DS62" s="81"/>
      <c r="DT62" s="282"/>
      <c r="DU62" s="81"/>
      <c r="DV62" s="81"/>
      <c r="DW62" s="81"/>
      <c r="DX62" s="282"/>
      <c r="DY62" s="81"/>
      <c r="EC62" s="227"/>
      <c r="ED62" s="295"/>
      <c r="EE62" s="228"/>
      <c r="EF62" s="228" t="s">
        <v>135</v>
      </c>
      <c r="EG62" s="228" t="s">
        <v>136</v>
      </c>
      <c r="EH62" s="231">
        <v>2.5</v>
      </c>
    </row>
    <row r="63" spans="1:140" ht="15.75" thickTop="1">
      <c r="A63" s="82" t="s">
        <v>12</v>
      </c>
      <c r="B63" s="83">
        <f>$EK$282</f>
        <v>1295.57</v>
      </c>
      <c r="DI63" s="84">
        <v>1.2561128918493734E-2</v>
      </c>
      <c r="DJ63" s="89">
        <v>6.8108171132939516E-2</v>
      </c>
      <c r="DK63" s="89">
        <v>0.13561661371076036</v>
      </c>
      <c r="DL63" s="283">
        <v>0.10126886932649709</v>
      </c>
      <c r="DM63" s="275">
        <v>0.16702586655602233</v>
      </c>
      <c r="DN63" s="89"/>
      <c r="DO63" s="89"/>
      <c r="DP63" s="283">
        <v>0.16702586655602233</v>
      </c>
      <c r="DQ63" s="275"/>
      <c r="DR63" s="89"/>
      <c r="DS63" s="89"/>
      <c r="DT63" s="283"/>
      <c r="DU63" s="275"/>
      <c r="DV63" s="89"/>
      <c r="DW63" s="89"/>
      <c r="DX63" s="290"/>
      <c r="DY63" s="225">
        <v>0.13299975507215048</v>
      </c>
      <c r="EC63" s="227"/>
      <c r="ED63" s="295"/>
      <c r="EE63" s="228"/>
      <c r="EF63" s="228" t="s">
        <v>137</v>
      </c>
      <c r="EG63" s="228" t="s">
        <v>138</v>
      </c>
      <c r="EH63" s="231">
        <v>14.45</v>
      </c>
    </row>
    <row r="64" spans="1:140">
      <c r="A64" s="56" t="s">
        <v>30</v>
      </c>
      <c r="B64" s="57"/>
      <c r="DI64" s="58">
        <v>1.0447403348721377E-2</v>
      </c>
      <c r="DJ64" s="63">
        <v>2.488629082671762E-2</v>
      </c>
      <c r="DK64" s="63">
        <v>1.9821636809095589E-2</v>
      </c>
      <c r="DL64" s="279">
        <v>1.9420543707407173E-2</v>
      </c>
      <c r="DM64" s="61">
        <v>3.0926447761298732E-2</v>
      </c>
      <c r="DN64" s="63"/>
      <c r="DO64" s="63"/>
      <c r="DP64" s="279">
        <v>3.0926447761298732E-2</v>
      </c>
      <c r="DQ64" s="61"/>
      <c r="DR64" s="63"/>
      <c r="DS64" s="63"/>
      <c r="DT64" s="279"/>
      <c r="DU64" s="61"/>
      <c r="DV64" s="63"/>
      <c r="DW64" s="63"/>
      <c r="DX64" s="287"/>
      <c r="DY64" s="222">
        <v>2.4972690890468552E-2</v>
      </c>
      <c r="EC64" s="227"/>
      <c r="ED64" s="295"/>
      <c r="EE64" s="228"/>
      <c r="EF64" s="228"/>
      <c r="EG64" s="228" t="s">
        <v>139</v>
      </c>
      <c r="EH64" s="231">
        <v>9.1999999999999993</v>
      </c>
    </row>
    <row r="65" spans="1:140">
      <c r="A65" s="56" t="s">
        <v>31</v>
      </c>
      <c r="B65" s="57"/>
      <c r="DI65" s="58">
        <v>2.1147249015802689E-3</v>
      </c>
      <c r="DJ65" s="63">
        <v>4.3222555809300851E-2</v>
      </c>
      <c r="DK65" s="63">
        <v>0.11579529786887549</v>
      </c>
      <c r="DL65" s="279">
        <v>8.1848832110652137E-2</v>
      </c>
      <c r="DM65" s="61">
        <v>0.13609996668719157</v>
      </c>
      <c r="DN65" s="63"/>
      <c r="DO65" s="63"/>
      <c r="DP65" s="279">
        <v>0.13609996668719157</v>
      </c>
      <c r="DQ65" s="61"/>
      <c r="DR65" s="63"/>
      <c r="DS65" s="63"/>
      <c r="DT65" s="279"/>
      <c r="DU65" s="61"/>
      <c r="DV65" s="63"/>
      <c r="DW65" s="63"/>
      <c r="DX65" s="287"/>
      <c r="DY65" s="222">
        <v>0.10802759065115472</v>
      </c>
      <c r="EC65" s="227"/>
      <c r="ED65" s="295"/>
      <c r="EE65" s="228"/>
      <c r="EF65" s="228"/>
      <c r="EG65" s="228" t="s">
        <v>140</v>
      </c>
      <c r="EH65" s="231">
        <v>14.8</v>
      </c>
    </row>
    <row r="66" spans="1:140">
      <c r="A66" s="90" t="s">
        <v>1</v>
      </c>
      <c r="B66" s="91">
        <f>$EK$275</f>
        <v>1177.33</v>
      </c>
      <c r="DI66" s="92">
        <v>2.8270301855531075E-3</v>
      </c>
      <c r="DJ66" s="97">
        <v>6.6139836846806493E-2</v>
      </c>
      <c r="DK66" s="97">
        <v>0.13555203998413962</v>
      </c>
      <c r="DL66" s="284">
        <v>9.9210688424842153E-2</v>
      </c>
      <c r="DM66" s="276">
        <v>0.15248070031349412</v>
      </c>
      <c r="DN66" s="97"/>
      <c r="DO66" s="97"/>
      <c r="DP66" s="284">
        <v>0.15248070031349412</v>
      </c>
      <c r="DQ66" s="276"/>
      <c r="DR66" s="97"/>
      <c r="DS66" s="97"/>
      <c r="DT66" s="284"/>
      <c r="DU66" s="276"/>
      <c r="DV66" s="97"/>
      <c r="DW66" s="97"/>
      <c r="DX66" s="291"/>
      <c r="DY66" s="226">
        <v>0.12492481216215463</v>
      </c>
      <c r="EC66" s="227"/>
      <c r="ED66" s="295"/>
      <c r="EE66" s="228"/>
      <c r="EF66" s="228"/>
      <c r="EG66" s="228" t="s">
        <v>141</v>
      </c>
      <c r="EH66" s="231">
        <v>8.9499999999999993</v>
      </c>
    </row>
    <row r="67" spans="1:140">
      <c r="A67" s="56" t="s">
        <v>30</v>
      </c>
      <c r="B67" s="57"/>
      <c r="DI67" s="58">
        <v>1.0398223120562499E-3</v>
      </c>
      <c r="DJ67" s="63">
        <v>2.2117389109955171E-2</v>
      </c>
      <c r="DK67" s="63">
        <v>1.2793574735198682E-2</v>
      </c>
      <c r="DL67" s="279">
        <v>1.2894208626567994E-2</v>
      </c>
      <c r="DM67" s="61">
        <v>1.4417397549826776E-2</v>
      </c>
      <c r="DN67" s="63"/>
      <c r="DO67" s="63"/>
      <c r="DP67" s="279">
        <v>1.4417397549826776E-2</v>
      </c>
      <c r="DQ67" s="61"/>
      <c r="DR67" s="63"/>
      <c r="DS67" s="63"/>
      <c r="DT67" s="279"/>
      <c r="DU67" s="61"/>
      <c r="DV67" s="63"/>
      <c r="DW67" s="63"/>
      <c r="DX67" s="287"/>
      <c r="DY67" s="222">
        <v>1.3629471620874248E-2</v>
      </c>
      <c r="EC67" s="227"/>
      <c r="ED67" s="295"/>
      <c r="EE67" s="228"/>
      <c r="EF67" s="228" t="s">
        <v>142</v>
      </c>
      <c r="EG67" s="228" t="s">
        <v>143</v>
      </c>
      <c r="EH67" s="231">
        <v>9.5</v>
      </c>
    </row>
    <row r="68" spans="1:140">
      <c r="A68" s="56" t="s">
        <v>31</v>
      </c>
      <c r="B68" s="57"/>
      <c r="DI68" s="58">
        <v>1.7873292417270338E-3</v>
      </c>
      <c r="DJ68" s="63">
        <v>4.4022516311665094E-2</v>
      </c>
      <c r="DK68" s="63">
        <v>0.12275841022615974</v>
      </c>
      <c r="DL68" s="279">
        <v>8.6316479798273865E-2</v>
      </c>
      <c r="DM68" s="61">
        <v>0.13806339735335851</v>
      </c>
      <c r="DN68" s="63"/>
      <c r="DO68" s="63"/>
      <c r="DP68" s="279">
        <v>0.13806339735335851</v>
      </c>
      <c r="DQ68" s="61"/>
      <c r="DR68" s="63"/>
      <c r="DS68" s="63"/>
      <c r="DT68" s="279"/>
      <c r="DU68" s="61"/>
      <c r="DV68" s="63"/>
      <c r="DW68" s="63"/>
      <c r="DX68" s="287"/>
      <c r="DY68" s="222">
        <v>0.11129538620094757</v>
      </c>
      <c r="EC68" s="227"/>
      <c r="ED68" s="295"/>
      <c r="EE68" s="228"/>
      <c r="EF68" s="228" t="s">
        <v>144</v>
      </c>
      <c r="EG68" s="228" t="s">
        <v>145</v>
      </c>
      <c r="EH68" s="231">
        <v>6</v>
      </c>
    </row>
    <row r="69" spans="1:140">
      <c r="A69" s="90" t="s">
        <v>8</v>
      </c>
      <c r="B69" s="91">
        <f>$EJ$282</f>
        <v>118.24000000000001</v>
      </c>
      <c r="DI69" s="92">
        <v>0.11717887101229121</v>
      </c>
      <c r="DJ69" s="97">
        <v>8.4977213863703369E-2</v>
      </c>
      <c r="DK69" s="97">
        <v>0.13624945729224999</v>
      </c>
      <c r="DL69" s="284">
        <v>0.12111135589598444</v>
      </c>
      <c r="DM69" s="276">
        <v>0.30824698473807521</v>
      </c>
      <c r="DN69" s="97"/>
      <c r="DO69" s="97"/>
      <c r="DP69" s="284">
        <v>0.30824698473807521</v>
      </c>
      <c r="DQ69" s="276"/>
      <c r="DR69" s="97"/>
      <c r="DS69" s="97"/>
      <c r="DT69" s="284"/>
      <c r="DU69" s="276"/>
      <c r="DV69" s="97"/>
      <c r="DW69" s="97"/>
      <c r="DX69" s="291"/>
      <c r="DY69" s="226">
        <v>0.21111404048450721</v>
      </c>
      <c r="EC69" s="227"/>
      <c r="ED69" s="295"/>
      <c r="EE69" s="228"/>
      <c r="EF69" s="228"/>
      <c r="EG69" s="228" t="s">
        <v>146</v>
      </c>
      <c r="EH69" s="231">
        <v>8</v>
      </c>
    </row>
    <row r="70" spans="1:140">
      <c r="A70" s="56" t="s">
        <v>30</v>
      </c>
      <c r="B70" s="57"/>
      <c r="DI70" s="58">
        <v>0.11155587919453851</v>
      </c>
      <c r="DJ70" s="63">
        <v>4.8616366407105323E-2</v>
      </c>
      <c r="DK70" s="63">
        <v>8.8698937325073238E-2</v>
      </c>
      <c r="DL70" s="279">
        <v>8.2339559273763727E-2</v>
      </c>
      <c r="DM70" s="61">
        <v>0.19121519882218202</v>
      </c>
      <c r="DN70" s="63"/>
      <c r="DO70" s="63"/>
      <c r="DP70" s="279">
        <v>0.19121519882218202</v>
      </c>
      <c r="DQ70" s="61"/>
      <c r="DR70" s="63"/>
      <c r="DS70" s="63"/>
      <c r="DT70" s="279"/>
      <c r="DU70" s="61"/>
      <c r="DV70" s="63"/>
      <c r="DW70" s="63"/>
      <c r="DX70" s="287"/>
      <c r="DY70" s="222">
        <v>0.13470318402166614</v>
      </c>
      <c r="EC70" s="227"/>
      <c r="ED70" s="295"/>
      <c r="EE70" s="228"/>
      <c r="EF70" s="228" t="s">
        <v>147</v>
      </c>
      <c r="EG70" s="228" t="s">
        <v>148</v>
      </c>
      <c r="EH70" s="231">
        <v>27</v>
      </c>
      <c r="EJ70" s="305" t="s">
        <v>5</v>
      </c>
    </row>
    <row r="71" spans="1:140" ht="15.75" thickBot="1">
      <c r="A71" s="72" t="s">
        <v>31</v>
      </c>
      <c r="B71" s="73"/>
      <c r="DI71" s="74">
        <v>5.633427109649149E-3</v>
      </c>
      <c r="DJ71" s="79">
        <v>3.6366724463767187E-2</v>
      </c>
      <c r="DK71" s="79">
        <v>4.7554525758935338E-2</v>
      </c>
      <c r="DL71" s="281">
        <v>3.8777186091764469E-2</v>
      </c>
      <c r="DM71" s="77">
        <v>0.11703673499042636</v>
      </c>
      <c r="DN71" s="79"/>
      <c r="DO71" s="79"/>
      <c r="DP71" s="281">
        <v>0.11703673499042636</v>
      </c>
      <c r="DQ71" s="77"/>
      <c r="DR71" s="79"/>
      <c r="DS71" s="79"/>
      <c r="DT71" s="281"/>
      <c r="DU71" s="77"/>
      <c r="DV71" s="79"/>
      <c r="DW71" s="79"/>
      <c r="DX71" s="289"/>
      <c r="DY71" s="224">
        <v>7.6416034124865972E-2</v>
      </c>
      <c r="EC71" s="227"/>
      <c r="ED71" s="295"/>
      <c r="EE71" s="228"/>
      <c r="EF71" s="228" t="s">
        <v>149</v>
      </c>
      <c r="EG71" s="228" t="s">
        <v>149</v>
      </c>
      <c r="EH71" s="231">
        <v>20</v>
      </c>
      <c r="EJ71" s="306">
        <f>SUM(EH54:EH71)</f>
        <v>319.89999999999998</v>
      </c>
    </row>
    <row r="72" spans="1:140" ht="16.5" thickTop="1" thickBot="1">
      <c r="A72" s="80" t="s">
        <v>519</v>
      </c>
      <c r="B72" s="98"/>
      <c r="DI72" s="81"/>
      <c r="DJ72" s="81"/>
      <c r="DK72" s="81"/>
      <c r="DL72" s="282"/>
      <c r="DM72" s="81"/>
      <c r="DN72" s="81"/>
      <c r="DO72" s="81"/>
      <c r="DP72" s="282"/>
      <c r="DQ72" s="81"/>
      <c r="DR72" s="81"/>
      <c r="DS72" s="81"/>
      <c r="DT72" s="282"/>
      <c r="DU72" s="81"/>
      <c r="DV72" s="81"/>
      <c r="DW72" s="81"/>
      <c r="DX72" s="282"/>
      <c r="DY72" s="81"/>
      <c r="EC72" s="227"/>
      <c r="ED72" s="295"/>
      <c r="EE72" s="228" t="s">
        <v>6</v>
      </c>
      <c r="EF72" s="228" t="s">
        <v>150</v>
      </c>
      <c r="EG72" s="228" t="s">
        <v>150</v>
      </c>
      <c r="EH72" s="231">
        <v>34.35</v>
      </c>
    </row>
    <row r="73" spans="1:140" ht="15.75" thickTop="1">
      <c r="A73" s="82" t="s">
        <v>12</v>
      </c>
      <c r="B73" s="83"/>
      <c r="DI73" s="84">
        <v>1.236595462377863E-2</v>
      </c>
      <c r="DJ73" s="89">
        <v>6.8091435567343206E-2</v>
      </c>
      <c r="DK73" s="89">
        <v>0.13434829933630005</v>
      </c>
      <c r="DL73" s="283">
        <v>0.10041932499492698</v>
      </c>
      <c r="DM73" s="275">
        <v>0.16384582966547936</v>
      </c>
      <c r="DN73" s="89"/>
      <c r="DO73" s="89"/>
      <c r="DP73" s="283">
        <v>0.16384582966547936</v>
      </c>
      <c r="DQ73" s="275"/>
      <c r="DR73" s="89"/>
      <c r="DS73" s="89"/>
      <c r="DT73" s="283"/>
      <c r="DU73" s="275"/>
      <c r="DV73" s="89"/>
      <c r="DW73" s="89"/>
      <c r="DX73" s="290"/>
      <c r="DY73" s="225">
        <v>0.1311966848846908</v>
      </c>
      <c r="EC73" s="227"/>
      <c r="ED73" s="295"/>
      <c r="EE73" s="228"/>
      <c r="EF73" s="228"/>
      <c r="EG73" s="228" t="s">
        <v>151</v>
      </c>
      <c r="EH73" s="231">
        <v>24</v>
      </c>
    </row>
    <row r="74" spans="1:140">
      <c r="A74" s="56" t="s">
        <v>30</v>
      </c>
      <c r="B74" s="57"/>
      <c r="DI74" s="58">
        <v>1.0285072033325928E-2</v>
      </c>
      <c r="DJ74" s="63">
        <v>2.4880175757913809E-2</v>
      </c>
      <c r="DK74" s="63">
        <v>1.9636260797982925E-2</v>
      </c>
      <c r="DL74" s="279">
        <v>1.9257624807133437E-2</v>
      </c>
      <c r="DM74" s="61">
        <v>3.0337633305177393E-2</v>
      </c>
      <c r="DN74" s="63"/>
      <c r="DO74" s="63"/>
      <c r="DP74" s="279">
        <v>3.0337633305177393E-2</v>
      </c>
      <c r="DQ74" s="61"/>
      <c r="DR74" s="63"/>
      <c r="DS74" s="63"/>
      <c r="DT74" s="279"/>
      <c r="DU74" s="61"/>
      <c r="DV74" s="63"/>
      <c r="DW74" s="63"/>
      <c r="DX74" s="287"/>
      <c r="DY74" s="222">
        <v>2.4634137526811428E-2</v>
      </c>
      <c r="EC74" s="227"/>
      <c r="ED74" s="295"/>
      <c r="EE74" s="228"/>
      <c r="EF74" s="228" t="s">
        <v>152</v>
      </c>
      <c r="EG74" s="228" t="s">
        <v>153</v>
      </c>
      <c r="EH74" s="231">
        <v>27.95</v>
      </c>
    </row>
    <row r="75" spans="1:140">
      <c r="A75" s="56" t="s">
        <v>31</v>
      </c>
      <c r="B75" s="57"/>
      <c r="DI75" s="58">
        <v>2.0818663946848641E-3</v>
      </c>
      <c r="DJ75" s="63">
        <v>4.3211935146523474E-2</v>
      </c>
      <c r="DK75" s="63">
        <v>0.11471235650377667</v>
      </c>
      <c r="DL75" s="279">
        <v>8.1162202430399108E-2</v>
      </c>
      <c r="DM75" s="61">
        <v>0.13350873382134218</v>
      </c>
      <c r="DN75" s="63"/>
      <c r="DO75" s="63"/>
      <c r="DP75" s="279">
        <v>0.13350873382134218</v>
      </c>
      <c r="DQ75" s="61"/>
      <c r="DR75" s="63"/>
      <c r="DS75" s="63"/>
      <c r="DT75" s="279"/>
      <c r="DU75" s="61"/>
      <c r="DV75" s="63"/>
      <c r="DW75" s="63"/>
      <c r="DX75" s="287"/>
      <c r="DY75" s="222">
        <v>0.10656306669003517</v>
      </c>
      <c r="EC75" s="227"/>
      <c r="ED75" s="295"/>
      <c r="EE75" s="228"/>
      <c r="EF75" s="228"/>
      <c r="EG75" s="228" t="s">
        <v>154</v>
      </c>
      <c r="EH75" s="231">
        <v>13.05</v>
      </c>
    </row>
    <row r="76" spans="1:140">
      <c r="A76" s="90" t="s">
        <v>1</v>
      </c>
      <c r="B76" s="91"/>
      <c r="DI76" s="92">
        <v>2.7790862929081184E-3</v>
      </c>
      <c r="DJ76" s="97">
        <v>6.6121690647636275E-2</v>
      </c>
      <c r="DK76" s="97">
        <v>0.13415630752279362</v>
      </c>
      <c r="DL76" s="284">
        <v>9.8292881380141445E-2</v>
      </c>
      <c r="DM76" s="276">
        <v>0.14928485618827414</v>
      </c>
      <c r="DN76" s="97"/>
      <c r="DO76" s="97"/>
      <c r="DP76" s="284">
        <v>0.14928485618827414</v>
      </c>
      <c r="DQ76" s="276"/>
      <c r="DR76" s="97"/>
      <c r="DS76" s="97"/>
      <c r="DT76" s="284"/>
      <c r="DU76" s="276"/>
      <c r="DV76" s="97"/>
      <c r="DW76" s="97"/>
      <c r="DX76" s="291"/>
      <c r="DY76" s="226">
        <v>0.1230587586111126</v>
      </c>
      <c r="EC76" s="227"/>
      <c r="ED76" s="295"/>
      <c r="EE76" s="228"/>
      <c r="EF76" s="228"/>
      <c r="EG76" s="228" t="s">
        <v>155</v>
      </c>
      <c r="EH76" s="231">
        <v>4.45</v>
      </c>
    </row>
    <row r="77" spans="1:140">
      <c r="A77" s="56" t="s">
        <v>30</v>
      </c>
      <c r="B77" s="57"/>
      <c r="DI77" s="58">
        <v>1.022187859635525E-3</v>
      </c>
      <c r="DJ77" s="63">
        <v>2.2111320958489302E-2</v>
      </c>
      <c r="DK77" s="63">
        <v>1.2661843722100965E-2</v>
      </c>
      <c r="DL77" s="279">
        <v>1.277492313726036E-2</v>
      </c>
      <c r="DM77" s="61">
        <v>1.4115223207986499E-2</v>
      </c>
      <c r="DN77" s="63"/>
      <c r="DO77" s="63"/>
      <c r="DP77" s="279">
        <v>1.4115223207986499E-2</v>
      </c>
      <c r="DQ77" s="61"/>
      <c r="DR77" s="63"/>
      <c r="DS77" s="63"/>
      <c r="DT77" s="279"/>
      <c r="DU77" s="61"/>
      <c r="DV77" s="63"/>
      <c r="DW77" s="63"/>
      <c r="DX77" s="287"/>
      <c r="DY77" s="222">
        <v>1.3425882570174328E-2</v>
      </c>
      <c r="EC77" s="227"/>
      <c r="ED77" s="295"/>
      <c r="EE77" s="228"/>
      <c r="EF77" s="228" t="s">
        <v>156</v>
      </c>
      <c r="EG77" s="228" t="s">
        <v>157</v>
      </c>
      <c r="EH77" s="231">
        <v>8.75</v>
      </c>
    </row>
    <row r="78" spans="1:140">
      <c r="A78" s="56" t="s">
        <v>31</v>
      </c>
      <c r="B78" s="57"/>
      <c r="DI78" s="58">
        <v>1.7570177432066013E-3</v>
      </c>
      <c r="DJ78" s="63">
        <v>4.4010438245146492E-2</v>
      </c>
      <c r="DK78" s="63">
        <v>0.121494409344462</v>
      </c>
      <c r="DL78" s="279">
        <v>8.5517958242880804E-2</v>
      </c>
      <c r="DM78" s="61">
        <v>0.13516972558747278</v>
      </c>
      <c r="DN78" s="63"/>
      <c r="DO78" s="63"/>
      <c r="DP78" s="279">
        <v>0.13516972558747278</v>
      </c>
      <c r="DQ78" s="61"/>
      <c r="DR78" s="63"/>
      <c r="DS78" s="63"/>
      <c r="DT78" s="279"/>
      <c r="DU78" s="61"/>
      <c r="DV78" s="63"/>
      <c r="DW78" s="63"/>
      <c r="DX78" s="287"/>
      <c r="DY78" s="222">
        <v>0.10963292101856814</v>
      </c>
      <c r="EC78" s="227"/>
      <c r="ED78" s="295"/>
      <c r="EE78" s="228"/>
      <c r="EF78" s="228" t="s">
        <v>158</v>
      </c>
      <c r="EG78" s="228" t="s">
        <v>159</v>
      </c>
      <c r="EH78" s="231">
        <v>57</v>
      </c>
    </row>
    <row r="79" spans="1:140">
      <c r="A79" s="90" t="s">
        <v>8</v>
      </c>
      <c r="B79" s="91"/>
      <c r="DI79" s="92">
        <v>0.11717879458760837</v>
      </c>
      <c r="DJ79" s="97">
        <v>8.4977197216650119E-2</v>
      </c>
      <c r="DK79" s="97">
        <v>0.13624945729224999</v>
      </c>
      <c r="DL79" s="284">
        <v>0.12111133871898781</v>
      </c>
      <c r="DM79" s="276">
        <v>0.30824687464779371</v>
      </c>
      <c r="DN79" s="97"/>
      <c r="DO79" s="97"/>
      <c r="DP79" s="284">
        <v>0.30824687464779371</v>
      </c>
      <c r="DQ79" s="276"/>
      <c r="DR79" s="97"/>
      <c r="DS79" s="97"/>
      <c r="DT79" s="284"/>
      <c r="DU79" s="276"/>
      <c r="DV79" s="97"/>
      <c r="DW79" s="97"/>
      <c r="DX79" s="291"/>
      <c r="DY79" s="226">
        <v>0.21111398867991568</v>
      </c>
      <c r="EC79" s="227"/>
      <c r="ED79" s="295"/>
      <c r="EE79" s="228"/>
      <c r="EF79" s="228"/>
      <c r="EG79" s="228" t="s">
        <v>160</v>
      </c>
      <c r="EH79" s="231">
        <v>65.7</v>
      </c>
    </row>
    <row r="80" spans="1:140">
      <c r="A80" s="56" t="s">
        <v>30</v>
      </c>
      <c r="B80" s="57"/>
      <c r="DI80" s="58">
        <v>0.11155580643720082</v>
      </c>
      <c r="DJ80" s="63">
        <v>4.8616356883149393E-2</v>
      </c>
      <c r="DK80" s="63">
        <v>8.8698937325073238E-2</v>
      </c>
      <c r="DL80" s="279">
        <v>8.2339547595698365E-2</v>
      </c>
      <c r="DM80" s="61">
        <v>0.19121513052975386</v>
      </c>
      <c r="DN80" s="63"/>
      <c r="DO80" s="63"/>
      <c r="DP80" s="279">
        <v>0.19121513052975386</v>
      </c>
      <c r="DQ80" s="61"/>
      <c r="DR80" s="63"/>
      <c r="DS80" s="63"/>
      <c r="DT80" s="279"/>
      <c r="DU80" s="61"/>
      <c r="DV80" s="63"/>
      <c r="DW80" s="63"/>
      <c r="DX80" s="287"/>
      <c r="DY80" s="222">
        <v>0.13470315096728752</v>
      </c>
      <c r="EC80" s="227"/>
      <c r="ED80" s="295"/>
      <c r="EE80" s="228"/>
      <c r="EF80" s="228"/>
      <c r="EG80" s="228" t="s">
        <v>161</v>
      </c>
      <c r="EH80" s="231">
        <v>20</v>
      </c>
    </row>
    <row r="81" spans="1:138" ht="15.75" thickBot="1">
      <c r="A81" s="72" t="s">
        <v>31</v>
      </c>
      <c r="B81" s="73"/>
      <c r="DI81" s="74">
        <v>5.6334234354980285E-3</v>
      </c>
      <c r="DJ81" s="79">
        <v>3.6366717339518566E-2</v>
      </c>
      <c r="DK81" s="79">
        <v>4.7554525758935338E-2</v>
      </c>
      <c r="DL81" s="281">
        <v>3.8777180592068847E-2</v>
      </c>
      <c r="DM81" s="77">
        <v>0.11703669319080548</v>
      </c>
      <c r="DN81" s="79"/>
      <c r="DO81" s="79"/>
      <c r="DP81" s="281">
        <v>0.11703669319080548</v>
      </c>
      <c r="DQ81" s="77"/>
      <c r="DR81" s="79"/>
      <c r="DS81" s="79"/>
      <c r="DT81" s="281"/>
      <c r="DU81" s="77"/>
      <c r="DV81" s="79"/>
      <c r="DW81" s="79"/>
      <c r="DX81" s="289"/>
      <c r="DY81" s="224">
        <v>7.6416015373382537E-2</v>
      </c>
      <c r="EC81" s="227"/>
      <c r="ED81" s="295"/>
      <c r="EE81" s="228"/>
      <c r="EF81" s="228"/>
      <c r="EG81" s="228" t="s">
        <v>162</v>
      </c>
      <c r="EH81" s="231">
        <v>23.2</v>
      </c>
    </row>
    <row r="82" spans="1:138" ht="15.75" thickTop="1">
      <c r="A82" s="395" t="s">
        <v>520</v>
      </c>
      <c r="DI82" s="1" t="s">
        <v>521</v>
      </c>
      <c r="EC82" s="227"/>
      <c r="ED82" s="295"/>
      <c r="EE82" s="228"/>
      <c r="EF82" s="228" t="s">
        <v>163</v>
      </c>
      <c r="EG82" s="228" t="s">
        <v>164</v>
      </c>
      <c r="EH82" s="231">
        <v>33.1</v>
      </c>
    </row>
    <row r="83" spans="1:138">
      <c r="EC83" s="227"/>
      <c r="ED83" s="295"/>
      <c r="EE83" s="228"/>
      <c r="EF83" s="228"/>
      <c r="EG83" s="228" t="s">
        <v>165</v>
      </c>
      <c r="EH83" s="231">
        <v>18.3</v>
      </c>
    </row>
    <row r="84" spans="1:138">
      <c r="EC84" s="227"/>
      <c r="ED84" s="295"/>
      <c r="EE84" s="228"/>
      <c r="EF84" s="228" t="s">
        <v>386</v>
      </c>
      <c r="EG84" s="228" t="s">
        <v>206</v>
      </c>
      <c r="EH84" s="231">
        <v>37.799999999999997</v>
      </c>
    </row>
    <row r="85" spans="1:138">
      <c r="EC85" s="227"/>
      <c r="ED85" s="295"/>
      <c r="EE85" s="228"/>
      <c r="EF85" s="228"/>
      <c r="EG85" s="228" t="s">
        <v>207</v>
      </c>
      <c r="EH85" s="231">
        <v>13.8</v>
      </c>
    </row>
    <row r="86" spans="1:138">
      <c r="EC86" s="227"/>
      <c r="ED86" s="295"/>
      <c r="EE86" s="228"/>
      <c r="EF86" s="228" t="s">
        <v>166</v>
      </c>
      <c r="EG86" s="228" t="s">
        <v>167</v>
      </c>
      <c r="EH86" s="231">
        <v>12</v>
      </c>
    </row>
    <row r="87" spans="1:138">
      <c r="EC87" s="227"/>
      <c r="ED87" s="295"/>
      <c r="EE87" s="228"/>
      <c r="EF87" s="228"/>
      <c r="EG87" s="228" t="s">
        <v>166</v>
      </c>
      <c r="EH87" s="231">
        <v>46</v>
      </c>
    </row>
    <row r="88" spans="1:138">
      <c r="EC88" s="227"/>
      <c r="ED88" s="295"/>
      <c r="EE88" s="228"/>
      <c r="EF88" s="228"/>
      <c r="EG88" s="228" t="s">
        <v>168</v>
      </c>
      <c r="EH88" s="231">
        <v>20</v>
      </c>
    </row>
    <row r="89" spans="1:138">
      <c r="EC89" s="227"/>
      <c r="ED89" s="295"/>
      <c r="EE89" s="228"/>
      <c r="EF89" s="228"/>
      <c r="EG89" s="228" t="s">
        <v>169</v>
      </c>
      <c r="EH89" s="231">
        <v>12</v>
      </c>
    </row>
    <row r="90" spans="1:138">
      <c r="EC90" s="227"/>
      <c r="ED90" s="295"/>
      <c r="EE90" s="228"/>
      <c r="EF90" s="228"/>
      <c r="EG90" s="228" t="s">
        <v>170</v>
      </c>
      <c r="EH90" s="231">
        <v>10</v>
      </c>
    </row>
    <row r="91" spans="1:138">
      <c r="EC91" s="227"/>
      <c r="ED91" s="295"/>
      <c r="EE91" s="228"/>
      <c r="EF91" s="228" t="s">
        <v>171</v>
      </c>
      <c r="EG91" s="228" t="s">
        <v>172</v>
      </c>
      <c r="EH91" s="231">
        <v>45</v>
      </c>
    </row>
    <row r="92" spans="1:138">
      <c r="EC92" s="227"/>
      <c r="ED92" s="295"/>
      <c r="EE92" s="228"/>
      <c r="EF92" s="228"/>
      <c r="EG92" s="228" t="s">
        <v>173</v>
      </c>
      <c r="EH92" s="231">
        <v>8.5</v>
      </c>
    </row>
    <row r="93" spans="1:138">
      <c r="EC93" s="227"/>
      <c r="ED93" s="295"/>
      <c r="EE93" s="228"/>
      <c r="EF93" s="228"/>
      <c r="EG93" s="228" t="s">
        <v>174</v>
      </c>
      <c r="EH93" s="231">
        <v>30</v>
      </c>
    </row>
    <row r="94" spans="1:138">
      <c r="EC94" s="227"/>
      <c r="ED94" s="295"/>
      <c r="EE94" s="228"/>
      <c r="EF94" s="228" t="s">
        <v>175</v>
      </c>
      <c r="EG94" s="228" t="s">
        <v>176</v>
      </c>
      <c r="EH94" s="231">
        <v>42.7</v>
      </c>
    </row>
    <row r="95" spans="1:138">
      <c r="EC95" s="227"/>
      <c r="ED95" s="295"/>
      <c r="EE95" s="228"/>
      <c r="EF95" s="228"/>
      <c r="EG95" s="228" t="s">
        <v>177</v>
      </c>
      <c r="EH95" s="231">
        <v>115</v>
      </c>
    </row>
    <row r="96" spans="1:138">
      <c r="EC96" s="227"/>
      <c r="ED96" s="295"/>
      <c r="EE96" s="228"/>
      <c r="EF96" s="228" t="s">
        <v>178</v>
      </c>
      <c r="EG96" s="228" t="s">
        <v>179</v>
      </c>
      <c r="EH96" s="231">
        <v>18.5</v>
      </c>
    </row>
    <row r="97" spans="133:138">
      <c r="EC97" s="227"/>
      <c r="ED97" s="295"/>
      <c r="EE97" s="228"/>
      <c r="EF97" s="228"/>
      <c r="EG97" s="228" t="s">
        <v>180</v>
      </c>
      <c r="EH97" s="231">
        <v>35.85</v>
      </c>
    </row>
    <row r="98" spans="133:138">
      <c r="EC98" s="227"/>
      <c r="ED98" s="295"/>
      <c r="EE98" s="228"/>
      <c r="EF98" s="228"/>
      <c r="EG98" s="228" t="s">
        <v>181</v>
      </c>
      <c r="EH98" s="231">
        <v>54</v>
      </c>
    </row>
    <row r="99" spans="133:138">
      <c r="EC99" s="227"/>
      <c r="ED99" s="295"/>
      <c r="EE99" s="228"/>
      <c r="EF99" s="228"/>
      <c r="EG99" s="228" t="s">
        <v>182</v>
      </c>
      <c r="EH99" s="231">
        <v>34.450000000000003</v>
      </c>
    </row>
    <row r="100" spans="133:138">
      <c r="EC100" s="227"/>
      <c r="ED100" s="295"/>
      <c r="EE100" s="228"/>
      <c r="EF100" s="228"/>
      <c r="EG100" s="228" t="s">
        <v>183</v>
      </c>
      <c r="EH100" s="231">
        <v>5.0060000000000002</v>
      </c>
    </row>
    <row r="101" spans="133:138">
      <c r="EC101" s="227"/>
      <c r="ED101" s="295"/>
      <c r="EE101" s="228"/>
      <c r="EF101" s="228" t="s">
        <v>184</v>
      </c>
      <c r="EG101" s="228" t="s">
        <v>184</v>
      </c>
      <c r="EH101" s="231">
        <v>28.5</v>
      </c>
    </row>
    <row r="102" spans="133:138">
      <c r="EC102" s="227"/>
      <c r="ED102" s="295"/>
      <c r="EE102" s="228"/>
      <c r="EF102" s="228" t="s">
        <v>527</v>
      </c>
      <c r="EG102" s="228" t="s">
        <v>528</v>
      </c>
      <c r="EH102" s="231">
        <v>15</v>
      </c>
    </row>
    <row r="103" spans="133:138">
      <c r="EC103" s="227"/>
      <c r="ED103" s="295"/>
      <c r="EE103" s="228"/>
      <c r="EF103" s="228" t="s">
        <v>185</v>
      </c>
      <c r="EG103" s="228" t="s">
        <v>186</v>
      </c>
      <c r="EH103" s="231">
        <v>55</v>
      </c>
    </row>
    <row r="104" spans="133:138">
      <c r="EC104" s="227"/>
      <c r="ED104" s="295"/>
      <c r="EE104" s="228"/>
      <c r="EF104" s="228"/>
      <c r="EG104" s="228" t="s">
        <v>187</v>
      </c>
      <c r="EH104" s="231">
        <v>6</v>
      </c>
    </row>
    <row r="105" spans="133:138">
      <c r="EC105" s="227"/>
      <c r="ED105" s="295"/>
      <c r="EE105" s="228"/>
      <c r="EF105" s="228"/>
      <c r="EG105" s="228" t="s">
        <v>188</v>
      </c>
      <c r="EH105" s="231">
        <v>24.8</v>
      </c>
    </row>
    <row r="106" spans="133:138">
      <c r="EC106" s="227"/>
      <c r="ED106" s="295"/>
      <c r="EE106" s="228"/>
      <c r="EF106" s="228" t="s">
        <v>189</v>
      </c>
      <c r="EG106" s="228" t="s">
        <v>190</v>
      </c>
      <c r="EH106" s="231">
        <v>9.1999999999999993</v>
      </c>
    </row>
    <row r="107" spans="133:138">
      <c r="EC107" s="227"/>
      <c r="ED107" s="295"/>
      <c r="EE107" s="228"/>
      <c r="EF107" s="228"/>
      <c r="EG107" s="228" t="s">
        <v>191</v>
      </c>
      <c r="EH107" s="231">
        <v>59.225000000000001</v>
      </c>
    </row>
    <row r="108" spans="133:138">
      <c r="EC108" s="227"/>
      <c r="ED108" s="295"/>
      <c r="EE108" s="228"/>
      <c r="EF108" s="228" t="s">
        <v>192</v>
      </c>
      <c r="EG108" s="228" t="s">
        <v>193</v>
      </c>
      <c r="EH108" s="231">
        <v>29.8</v>
      </c>
    </row>
    <row r="109" spans="133:138">
      <c r="EC109" s="227"/>
      <c r="ED109" s="295"/>
      <c r="EE109" s="228"/>
      <c r="EF109" s="228" t="s">
        <v>194</v>
      </c>
      <c r="EG109" s="228" t="s">
        <v>195</v>
      </c>
      <c r="EH109" s="231">
        <v>27</v>
      </c>
    </row>
    <row r="110" spans="133:138">
      <c r="EC110" s="227"/>
      <c r="ED110" s="295"/>
      <c r="EE110" s="228"/>
      <c r="EF110" s="228"/>
      <c r="EG110" s="228" t="s">
        <v>196</v>
      </c>
      <c r="EH110" s="231">
        <v>13.8</v>
      </c>
    </row>
    <row r="111" spans="133:138">
      <c r="EC111" s="227"/>
      <c r="ED111" s="295"/>
      <c r="EE111" s="228"/>
      <c r="EF111" s="228"/>
      <c r="EG111" s="228" t="s">
        <v>197</v>
      </c>
      <c r="EH111" s="231">
        <v>30</v>
      </c>
    </row>
    <row r="112" spans="133:138">
      <c r="EC112" s="227"/>
      <c r="ED112" s="295"/>
      <c r="EE112" s="228"/>
      <c r="EF112" s="228" t="s">
        <v>198</v>
      </c>
      <c r="EG112" s="228" t="s">
        <v>199</v>
      </c>
      <c r="EH112" s="231">
        <v>37.049999999999997</v>
      </c>
    </row>
    <row r="113" spans="133:140">
      <c r="EC113" s="227"/>
      <c r="ED113" s="295"/>
      <c r="EE113" s="228"/>
      <c r="EF113" s="228"/>
      <c r="EG113" s="228" t="s">
        <v>200</v>
      </c>
      <c r="EH113" s="231">
        <v>18</v>
      </c>
    </row>
    <row r="114" spans="133:140">
      <c r="EC114" s="227"/>
      <c r="ED114" s="295"/>
      <c r="EE114" s="228"/>
      <c r="EF114" s="228" t="s">
        <v>201</v>
      </c>
      <c r="EG114" s="228" t="s">
        <v>201</v>
      </c>
      <c r="EH114" s="231">
        <v>100</v>
      </c>
    </row>
    <row r="115" spans="133:140">
      <c r="EC115" s="227"/>
      <c r="ED115" s="295"/>
      <c r="EE115" s="228"/>
      <c r="EF115" s="228" t="s">
        <v>202</v>
      </c>
      <c r="EG115" s="228" t="s">
        <v>203</v>
      </c>
      <c r="EH115" s="231">
        <v>9.35</v>
      </c>
    </row>
    <row r="116" spans="133:140">
      <c r="EC116" s="227"/>
      <c r="ED116" s="295"/>
      <c r="EE116" s="228"/>
      <c r="EF116" s="228" t="s">
        <v>204</v>
      </c>
      <c r="EG116" s="228" t="s">
        <v>205</v>
      </c>
      <c r="EH116" s="231">
        <v>24</v>
      </c>
    </row>
    <row r="117" spans="133:140">
      <c r="EC117" s="227"/>
      <c r="ED117" s="295"/>
      <c r="EE117" s="228"/>
      <c r="EF117" s="228" t="s">
        <v>208</v>
      </c>
      <c r="EG117" s="228" t="s">
        <v>209</v>
      </c>
      <c r="EH117" s="231">
        <v>9.1999999999999993</v>
      </c>
    </row>
    <row r="118" spans="133:140">
      <c r="EC118" s="227"/>
      <c r="ED118" s="295"/>
      <c r="EE118" s="228"/>
      <c r="EF118" s="228" t="s">
        <v>210</v>
      </c>
      <c r="EG118" s="228" t="s">
        <v>211</v>
      </c>
      <c r="EH118" s="231">
        <v>15</v>
      </c>
    </row>
    <row r="119" spans="133:140">
      <c r="EC119" s="227"/>
      <c r="ED119" s="295"/>
      <c r="EE119" s="228"/>
      <c r="EF119" s="228"/>
      <c r="EG119" s="228" t="s">
        <v>223</v>
      </c>
      <c r="EH119" s="231">
        <v>12.5</v>
      </c>
    </row>
    <row r="120" spans="133:140">
      <c r="EC120" s="227"/>
      <c r="ED120" s="295"/>
      <c r="EE120" s="228"/>
      <c r="EF120" s="228" t="s">
        <v>212</v>
      </c>
      <c r="EG120" s="228" t="s">
        <v>213</v>
      </c>
      <c r="EH120" s="231">
        <v>44.35</v>
      </c>
    </row>
    <row r="121" spans="133:140">
      <c r="EC121" s="227"/>
      <c r="ED121" s="295"/>
      <c r="EE121" s="228"/>
      <c r="EF121" s="228"/>
      <c r="EG121" s="228" t="s">
        <v>214</v>
      </c>
      <c r="EH121" s="231">
        <v>14.8</v>
      </c>
    </row>
    <row r="122" spans="133:140">
      <c r="EC122" s="227"/>
      <c r="ED122" s="295"/>
      <c r="EE122" s="228"/>
      <c r="EF122" s="228" t="s">
        <v>218</v>
      </c>
      <c r="EG122" s="228" t="s">
        <v>219</v>
      </c>
      <c r="EH122" s="231">
        <v>13.3</v>
      </c>
    </row>
    <row r="123" spans="133:140">
      <c r="EC123" s="227"/>
      <c r="ED123" s="295"/>
      <c r="EE123" s="228"/>
      <c r="EF123" s="228" t="s">
        <v>220</v>
      </c>
      <c r="EG123" s="228" t="s">
        <v>221</v>
      </c>
      <c r="EH123" s="231">
        <v>22.5</v>
      </c>
    </row>
    <row r="124" spans="133:140">
      <c r="EC124" s="227"/>
      <c r="ED124" s="295"/>
      <c r="EE124" s="228"/>
      <c r="EF124" s="228"/>
      <c r="EG124" s="228" t="s">
        <v>222</v>
      </c>
      <c r="EH124" s="231">
        <v>6.6</v>
      </c>
    </row>
    <row r="125" spans="133:140">
      <c r="EC125" s="227"/>
      <c r="ED125" s="295"/>
      <c r="EE125" s="228"/>
      <c r="EF125" s="228"/>
      <c r="EG125" s="228" t="s">
        <v>224</v>
      </c>
      <c r="EH125" s="231">
        <v>7.5</v>
      </c>
      <c r="EJ125" s="305" t="s">
        <v>6</v>
      </c>
    </row>
    <row r="126" spans="133:140">
      <c r="EC126" s="227"/>
      <c r="ED126" s="295"/>
      <c r="EE126" s="228"/>
      <c r="EF126" s="228"/>
      <c r="EG126" s="228" t="s">
        <v>225</v>
      </c>
      <c r="EH126" s="231">
        <v>17.2</v>
      </c>
      <c r="EJ126" s="306">
        <f>SUM(EH72:EH126)</f>
        <v>1520.1309999999996</v>
      </c>
    </row>
    <row r="127" spans="133:140">
      <c r="EC127" s="227"/>
      <c r="ED127" s="295"/>
      <c r="EE127" s="228" t="s">
        <v>7</v>
      </c>
      <c r="EF127" s="228" t="s">
        <v>226</v>
      </c>
      <c r="EG127" s="228" t="s">
        <v>227</v>
      </c>
      <c r="EH127" s="231">
        <v>6</v>
      </c>
    </row>
    <row r="128" spans="133:140">
      <c r="EC128" s="227"/>
      <c r="ED128" s="295"/>
      <c r="EE128" s="228"/>
      <c r="EF128" s="228" t="s">
        <v>436</v>
      </c>
      <c r="EG128" s="228" t="s">
        <v>437</v>
      </c>
      <c r="EH128" s="231">
        <v>16.8</v>
      </c>
    </row>
    <row r="129" spans="133:138">
      <c r="EC129" s="227"/>
      <c r="ED129" s="295"/>
      <c r="EE129" s="228"/>
      <c r="EF129" s="228" t="s">
        <v>228</v>
      </c>
      <c r="EG129" s="228" t="s">
        <v>229</v>
      </c>
      <c r="EH129" s="231">
        <v>19.5</v>
      </c>
    </row>
    <row r="130" spans="133:138">
      <c r="EC130" s="227"/>
      <c r="ED130" s="295"/>
      <c r="EE130" s="228"/>
      <c r="EF130" s="228"/>
      <c r="EG130" s="228" t="s">
        <v>230</v>
      </c>
      <c r="EH130" s="231">
        <v>12</v>
      </c>
    </row>
    <row r="131" spans="133:138">
      <c r="EC131" s="227"/>
      <c r="ED131" s="295"/>
      <c r="EE131" s="228"/>
      <c r="EF131" s="228"/>
      <c r="EG131" s="228" t="s">
        <v>231</v>
      </c>
      <c r="EH131" s="231">
        <v>37</v>
      </c>
    </row>
    <row r="132" spans="133:138">
      <c r="EC132" s="227"/>
      <c r="ED132" s="295"/>
      <c r="EE132" s="228"/>
      <c r="EF132" s="228"/>
      <c r="EG132" s="228" t="s">
        <v>232</v>
      </c>
      <c r="EH132" s="231">
        <v>6</v>
      </c>
    </row>
    <row r="133" spans="133:138">
      <c r="EC133" s="227"/>
      <c r="ED133" s="295"/>
      <c r="EE133" s="228"/>
      <c r="EF133" s="228"/>
      <c r="EG133" s="228" t="s">
        <v>512</v>
      </c>
      <c r="EH133" s="231">
        <v>25</v>
      </c>
    </row>
    <row r="134" spans="133:138">
      <c r="EC134" s="227"/>
      <c r="ED134" s="295"/>
      <c r="EE134" s="228"/>
      <c r="EF134" s="228"/>
      <c r="EG134" s="228" t="s">
        <v>513</v>
      </c>
      <c r="EH134" s="231">
        <v>0</v>
      </c>
    </row>
    <row r="135" spans="133:138">
      <c r="EC135" s="227"/>
      <c r="ED135" s="295"/>
      <c r="EE135" s="228"/>
      <c r="EF135" s="228"/>
      <c r="EG135" s="228" t="s">
        <v>233</v>
      </c>
      <c r="EH135" s="231">
        <v>13.4</v>
      </c>
    </row>
    <row r="136" spans="133:138">
      <c r="EC136" s="227"/>
      <c r="ED136" s="295"/>
      <c r="EE136" s="228"/>
      <c r="EF136" s="228"/>
      <c r="EG136" s="228" t="s">
        <v>234</v>
      </c>
      <c r="EH136" s="231">
        <v>24</v>
      </c>
    </row>
    <row r="137" spans="133:138">
      <c r="EC137" s="227"/>
      <c r="ED137" s="295"/>
      <c r="EE137" s="228"/>
      <c r="EF137" s="228"/>
      <c r="EG137" s="228" t="s">
        <v>235</v>
      </c>
      <c r="EH137" s="231">
        <v>8</v>
      </c>
    </row>
    <row r="138" spans="133:138">
      <c r="EC138" s="227"/>
      <c r="ED138" s="295"/>
      <c r="EE138" s="228"/>
      <c r="EF138" s="228" t="s">
        <v>414</v>
      </c>
      <c r="EG138" s="228" t="s">
        <v>415</v>
      </c>
      <c r="EH138" s="231">
        <v>91.2</v>
      </c>
    </row>
    <row r="139" spans="133:138">
      <c r="EC139" s="227"/>
      <c r="ED139" s="295"/>
      <c r="EE139" s="228"/>
      <c r="EF139" s="228" t="s">
        <v>236</v>
      </c>
      <c r="EG139" s="228" t="s">
        <v>237</v>
      </c>
      <c r="EH139" s="231">
        <v>10</v>
      </c>
    </row>
    <row r="140" spans="133:138">
      <c r="EC140" s="227"/>
      <c r="ED140" s="295"/>
      <c r="EE140" s="228"/>
      <c r="EF140" s="228"/>
      <c r="EG140" s="228" t="s">
        <v>238</v>
      </c>
      <c r="EH140" s="231">
        <v>6.8</v>
      </c>
    </row>
    <row r="141" spans="133:138">
      <c r="EC141" s="227"/>
      <c r="ED141" s="295"/>
      <c r="EE141" s="228"/>
      <c r="EF141" s="228" t="s">
        <v>239</v>
      </c>
      <c r="EG141" s="228" t="s">
        <v>240</v>
      </c>
      <c r="EH141" s="231">
        <v>7.65</v>
      </c>
    </row>
    <row r="142" spans="133:138">
      <c r="EC142" s="227"/>
      <c r="ED142" s="295"/>
      <c r="EE142" s="228"/>
      <c r="EF142" s="228"/>
      <c r="EG142" s="228" t="s">
        <v>241</v>
      </c>
      <c r="EH142" s="231">
        <v>6.8</v>
      </c>
    </row>
    <row r="143" spans="133:138">
      <c r="EC143" s="227"/>
      <c r="ED143" s="295"/>
      <c r="EE143" s="228"/>
      <c r="EF143" s="228"/>
      <c r="EG143" s="228" t="s">
        <v>242</v>
      </c>
      <c r="EH143" s="231">
        <v>9</v>
      </c>
    </row>
    <row r="144" spans="133:138">
      <c r="EC144" s="227"/>
      <c r="ED144" s="295"/>
      <c r="EE144" s="228"/>
      <c r="EF144" s="228"/>
      <c r="EG144" s="228" t="s">
        <v>243</v>
      </c>
      <c r="EH144" s="231">
        <v>10.225</v>
      </c>
    </row>
    <row r="145" spans="133:138">
      <c r="EC145" s="227"/>
      <c r="ED145" s="295"/>
      <c r="EE145" s="228"/>
      <c r="EF145" s="228"/>
      <c r="EG145" s="228" t="s">
        <v>244</v>
      </c>
      <c r="EH145" s="231">
        <v>13.5</v>
      </c>
    </row>
    <row r="146" spans="133:138">
      <c r="EC146" s="227"/>
      <c r="ED146" s="295"/>
      <c r="EE146" s="228"/>
      <c r="EF146" s="228" t="s">
        <v>245</v>
      </c>
      <c r="EG146" s="228" t="s">
        <v>246</v>
      </c>
      <c r="EH146" s="231">
        <v>11.05</v>
      </c>
    </row>
    <row r="147" spans="133:138">
      <c r="EC147" s="227"/>
      <c r="ED147" s="295"/>
      <c r="EE147" s="228"/>
      <c r="EF147" s="228" t="s">
        <v>81</v>
      </c>
      <c r="EG147" s="228" t="s">
        <v>82</v>
      </c>
      <c r="EH147" s="231">
        <v>40.799999999999997</v>
      </c>
    </row>
    <row r="148" spans="133:138">
      <c r="EC148" s="227"/>
      <c r="ED148" s="295"/>
      <c r="EE148" s="228"/>
      <c r="EF148" s="228" t="s">
        <v>247</v>
      </c>
      <c r="EG148" s="228" t="s">
        <v>248</v>
      </c>
      <c r="EH148" s="231">
        <v>32</v>
      </c>
    </row>
    <row r="149" spans="133:138">
      <c r="EC149" s="227"/>
      <c r="ED149" s="295"/>
      <c r="EE149" s="228"/>
      <c r="EF149" s="228"/>
      <c r="EG149" s="228" t="s">
        <v>249</v>
      </c>
      <c r="EH149" s="231">
        <v>26</v>
      </c>
    </row>
    <row r="150" spans="133:138">
      <c r="EC150" s="227"/>
      <c r="ED150" s="295"/>
      <c r="EE150" s="228"/>
      <c r="EF150" s="228"/>
      <c r="EG150" s="228" t="s">
        <v>250</v>
      </c>
      <c r="EH150" s="231">
        <v>22</v>
      </c>
    </row>
    <row r="151" spans="133:138">
      <c r="EC151" s="227"/>
      <c r="ED151" s="295"/>
      <c r="EE151" s="228"/>
      <c r="EF151" s="228" t="s">
        <v>251</v>
      </c>
      <c r="EG151" s="228" t="s">
        <v>252</v>
      </c>
      <c r="EH151" s="231">
        <v>12.5</v>
      </c>
    </row>
    <row r="152" spans="133:138">
      <c r="EC152" s="227"/>
      <c r="ED152" s="295"/>
      <c r="EE152" s="228"/>
      <c r="EF152" s="228"/>
      <c r="EG152" s="228" t="s">
        <v>253</v>
      </c>
      <c r="EH152" s="231">
        <v>27.6</v>
      </c>
    </row>
    <row r="153" spans="133:138">
      <c r="EC153" s="227"/>
      <c r="ED153" s="295"/>
      <c r="EE153" s="228"/>
      <c r="EF153" s="228"/>
      <c r="EG153" s="228" t="s">
        <v>254</v>
      </c>
      <c r="EH153" s="231">
        <v>35</v>
      </c>
    </row>
    <row r="154" spans="133:138">
      <c r="EC154" s="227"/>
      <c r="ED154" s="295"/>
      <c r="EE154" s="228"/>
      <c r="EF154" s="228"/>
      <c r="EG154" s="228" t="s">
        <v>255</v>
      </c>
      <c r="EH154" s="231">
        <v>2.7</v>
      </c>
    </row>
    <row r="155" spans="133:138">
      <c r="EC155" s="227"/>
      <c r="ED155" s="295"/>
      <c r="EE155" s="228"/>
      <c r="EF155" s="228" t="s">
        <v>256</v>
      </c>
      <c r="EG155" s="228" t="s">
        <v>257</v>
      </c>
      <c r="EH155" s="231">
        <v>33.6</v>
      </c>
    </row>
    <row r="156" spans="133:138">
      <c r="EC156" s="227"/>
      <c r="ED156" s="295"/>
      <c r="EE156" s="228"/>
      <c r="EF156" s="228" t="s">
        <v>258</v>
      </c>
      <c r="EG156" s="228" t="s">
        <v>258</v>
      </c>
      <c r="EH156" s="231">
        <v>17.25</v>
      </c>
    </row>
    <row r="157" spans="133:138">
      <c r="EC157" s="227"/>
      <c r="ED157" s="295"/>
      <c r="EE157" s="228"/>
      <c r="EF157" s="228" t="s">
        <v>259</v>
      </c>
      <c r="EG157" s="228" t="s">
        <v>260</v>
      </c>
      <c r="EH157" s="231">
        <v>6</v>
      </c>
    </row>
    <row r="158" spans="133:138">
      <c r="EC158" s="227"/>
      <c r="ED158" s="295"/>
      <c r="EE158" s="228"/>
      <c r="EF158" s="228" t="s">
        <v>261</v>
      </c>
      <c r="EG158" s="228" t="s">
        <v>262</v>
      </c>
      <c r="EH158" s="231">
        <v>40.9</v>
      </c>
    </row>
    <row r="159" spans="133:138">
      <c r="EC159" s="227"/>
      <c r="ED159" s="295"/>
      <c r="EE159" s="228"/>
      <c r="EF159" s="228" t="s">
        <v>263</v>
      </c>
      <c r="EG159" s="228" t="s">
        <v>263</v>
      </c>
      <c r="EH159" s="231">
        <v>58</v>
      </c>
    </row>
    <row r="160" spans="133:138">
      <c r="EC160" s="227"/>
      <c r="ED160" s="295"/>
      <c r="EE160" s="228"/>
      <c r="EF160" s="228" t="s">
        <v>215</v>
      </c>
      <c r="EG160" s="228" t="s">
        <v>216</v>
      </c>
      <c r="EH160" s="231">
        <v>45</v>
      </c>
    </row>
    <row r="161" spans="133:142">
      <c r="EC161" s="227"/>
      <c r="ED161" s="295"/>
      <c r="EE161" s="228"/>
      <c r="EF161" s="228"/>
      <c r="EG161" s="228" t="s">
        <v>217</v>
      </c>
      <c r="EH161" s="231">
        <v>26.875</v>
      </c>
    </row>
    <row r="162" spans="133:142">
      <c r="EC162" s="227"/>
      <c r="ED162" s="295"/>
      <c r="EE162" s="228"/>
      <c r="EF162" s="228" t="s">
        <v>264</v>
      </c>
      <c r="EG162" s="228" t="s">
        <v>265</v>
      </c>
      <c r="EH162" s="231">
        <v>7.65</v>
      </c>
    </row>
    <row r="163" spans="133:142">
      <c r="EC163" s="227"/>
      <c r="ED163" s="295"/>
      <c r="EE163" s="228"/>
      <c r="EF163" s="228"/>
      <c r="EG163" s="228" t="s">
        <v>266</v>
      </c>
      <c r="EH163" s="231">
        <v>6</v>
      </c>
    </row>
    <row r="164" spans="133:142">
      <c r="EC164" s="227"/>
      <c r="ED164" s="295"/>
      <c r="EE164" s="228"/>
      <c r="EF164" s="228" t="s">
        <v>267</v>
      </c>
      <c r="EG164" s="228" t="s">
        <v>389</v>
      </c>
      <c r="EH164" s="231">
        <v>89</v>
      </c>
    </row>
    <row r="165" spans="133:142">
      <c r="EC165" s="227"/>
      <c r="ED165" s="295"/>
      <c r="EE165" s="228"/>
      <c r="EF165" s="228"/>
      <c r="EG165" s="228" t="s">
        <v>381</v>
      </c>
      <c r="EH165" s="231">
        <v>83</v>
      </c>
    </row>
    <row r="166" spans="133:142">
      <c r="EC166" s="227"/>
      <c r="ED166" s="295"/>
      <c r="EE166" s="228"/>
      <c r="EF166" s="228" t="s">
        <v>268</v>
      </c>
      <c r="EG166" s="228" t="s">
        <v>269</v>
      </c>
      <c r="EH166" s="231">
        <v>19.2</v>
      </c>
    </row>
    <row r="167" spans="133:142">
      <c r="EC167" s="227"/>
      <c r="ED167" s="295"/>
      <c r="EE167" s="228"/>
      <c r="EF167" s="228" t="s">
        <v>270</v>
      </c>
      <c r="EG167" s="228" t="s">
        <v>270</v>
      </c>
      <c r="EH167" s="231">
        <v>13.8</v>
      </c>
    </row>
    <row r="168" spans="133:142">
      <c r="EC168" s="227"/>
      <c r="ED168" s="295"/>
      <c r="EE168" s="228"/>
      <c r="EF168" s="228" t="s">
        <v>271</v>
      </c>
      <c r="EG168" s="228" t="s">
        <v>272</v>
      </c>
      <c r="EH168" s="231">
        <v>105</v>
      </c>
      <c r="EJ168" s="305" t="s">
        <v>7</v>
      </c>
      <c r="EK168" s="305" t="s">
        <v>371</v>
      </c>
      <c r="EL168" s="305" t="s">
        <v>369</v>
      </c>
    </row>
    <row r="169" spans="133:142" ht="15.75" thickBot="1">
      <c r="EC169" s="233"/>
      <c r="ED169" s="296"/>
      <c r="EE169" s="234"/>
      <c r="EF169" s="234"/>
      <c r="EG169" s="234" t="s">
        <v>271</v>
      </c>
      <c r="EH169" s="235">
        <v>64</v>
      </c>
      <c r="EJ169" s="306">
        <f>SUM(EH127:EH169)</f>
        <v>1147.8000000000002</v>
      </c>
      <c r="EK169" s="306">
        <f>SUM(EJ26,EJ35,EJ53,EJ71,EJ126,EJ169)</f>
        <v>4515.9809999999998</v>
      </c>
      <c r="EL169" s="306">
        <f>SUM(EH4:EH169)</f>
        <v>4515.9809999999998</v>
      </c>
    </row>
    <row r="170" spans="133:142">
      <c r="EC170" s="236"/>
      <c r="ED170" s="297" t="s">
        <v>8</v>
      </c>
      <c r="EE170" s="237" t="s">
        <v>8</v>
      </c>
      <c r="EF170" s="237" t="s">
        <v>273</v>
      </c>
      <c r="EG170" s="237" t="s">
        <v>274</v>
      </c>
      <c r="EH170" s="238">
        <v>15</v>
      </c>
    </row>
    <row r="171" spans="133:142">
      <c r="EC171" s="227"/>
      <c r="ED171" s="295"/>
      <c r="EE171" s="228"/>
      <c r="EF171" s="228"/>
      <c r="EG171" s="228" t="s">
        <v>275</v>
      </c>
      <c r="EH171" s="231">
        <v>54</v>
      </c>
    </row>
    <row r="172" spans="133:142">
      <c r="EC172" s="227"/>
      <c r="ED172" s="295"/>
      <c r="EE172" s="228"/>
      <c r="EF172" s="228" t="s">
        <v>276</v>
      </c>
      <c r="EG172" s="228" t="s">
        <v>277</v>
      </c>
      <c r="EH172" s="231">
        <v>23</v>
      </c>
    </row>
    <row r="173" spans="133:142">
      <c r="EC173" s="227"/>
      <c r="ED173" s="295"/>
      <c r="EE173" s="228"/>
      <c r="EF173" s="228"/>
      <c r="EG173" s="228" t="s">
        <v>278</v>
      </c>
      <c r="EH173" s="231">
        <v>21.15</v>
      </c>
    </row>
    <row r="174" spans="133:142">
      <c r="EC174" s="227"/>
      <c r="ED174" s="295"/>
      <c r="EE174" s="228"/>
      <c r="EF174" s="228" t="s">
        <v>279</v>
      </c>
      <c r="EG174" s="228" t="s">
        <v>280</v>
      </c>
      <c r="EH174" s="231">
        <v>47.5</v>
      </c>
    </row>
    <row r="175" spans="133:142">
      <c r="EC175" s="227"/>
      <c r="ED175" s="295"/>
      <c r="EE175" s="228"/>
      <c r="EF175" s="228" t="s">
        <v>281</v>
      </c>
      <c r="EG175" s="228" t="s">
        <v>282</v>
      </c>
      <c r="EH175" s="231">
        <v>13.8</v>
      </c>
    </row>
    <row r="176" spans="133:142">
      <c r="EC176" s="227"/>
      <c r="ED176" s="295"/>
      <c r="EE176" s="228"/>
      <c r="EF176" s="228" t="s">
        <v>283</v>
      </c>
      <c r="EG176" s="228" t="s">
        <v>284</v>
      </c>
      <c r="EH176" s="231">
        <v>42</v>
      </c>
    </row>
    <row r="177" spans="133:138">
      <c r="EC177" s="227"/>
      <c r="ED177" s="295"/>
      <c r="EE177" s="228"/>
      <c r="EF177" s="228"/>
      <c r="EG177" s="228" t="s">
        <v>285</v>
      </c>
      <c r="EH177" s="231">
        <v>21</v>
      </c>
    </row>
    <row r="178" spans="133:138">
      <c r="EC178" s="227"/>
      <c r="ED178" s="295"/>
      <c r="EE178" s="228"/>
      <c r="EF178" s="228"/>
      <c r="EG178" s="228" t="s">
        <v>286</v>
      </c>
      <c r="EH178" s="231">
        <v>15</v>
      </c>
    </row>
    <row r="179" spans="133:138">
      <c r="EC179" s="227"/>
      <c r="ED179" s="295"/>
      <c r="EE179" s="228"/>
      <c r="EF179" s="228"/>
      <c r="EG179" s="228" t="s">
        <v>287</v>
      </c>
      <c r="EH179" s="231">
        <v>25</v>
      </c>
    </row>
    <row r="180" spans="133:138">
      <c r="EC180" s="227"/>
      <c r="ED180" s="295"/>
      <c r="EE180" s="228"/>
      <c r="EF180" s="228" t="s">
        <v>288</v>
      </c>
      <c r="EG180" s="228" t="s">
        <v>289</v>
      </c>
      <c r="EH180" s="231">
        <v>12</v>
      </c>
    </row>
    <row r="181" spans="133:138">
      <c r="EC181" s="227"/>
      <c r="ED181" s="295"/>
      <c r="EE181" s="228"/>
      <c r="EF181" s="228" t="s">
        <v>292</v>
      </c>
      <c r="EG181" s="228" t="s">
        <v>290</v>
      </c>
      <c r="EH181" s="231">
        <v>25</v>
      </c>
    </row>
    <row r="182" spans="133:138">
      <c r="EC182" s="227"/>
      <c r="ED182" s="295"/>
      <c r="EE182" s="228"/>
      <c r="EF182" s="228"/>
      <c r="EG182" s="228" t="s">
        <v>293</v>
      </c>
      <c r="EH182" s="231">
        <v>36</v>
      </c>
    </row>
    <row r="183" spans="133:138">
      <c r="EC183" s="227"/>
      <c r="ED183" s="295"/>
      <c r="EE183" s="228"/>
      <c r="EF183" s="228"/>
      <c r="EG183" s="228" t="s">
        <v>291</v>
      </c>
      <c r="EH183" s="231">
        <v>6.9</v>
      </c>
    </row>
    <row r="184" spans="133:138">
      <c r="EC184" s="227"/>
      <c r="ED184" s="295"/>
      <c r="EE184" s="228"/>
      <c r="EF184" s="228" t="s">
        <v>294</v>
      </c>
      <c r="EG184" s="228" t="s">
        <v>295</v>
      </c>
      <c r="EH184" s="231">
        <v>17.5</v>
      </c>
    </row>
    <row r="185" spans="133:138">
      <c r="EC185" s="227"/>
      <c r="ED185" s="295"/>
      <c r="EE185" s="228"/>
      <c r="EF185" s="228" t="s">
        <v>296</v>
      </c>
      <c r="EG185" s="228" t="s">
        <v>297</v>
      </c>
      <c r="EH185" s="231">
        <v>16.899999999999999</v>
      </c>
    </row>
    <row r="186" spans="133:138">
      <c r="EC186" s="227"/>
      <c r="ED186" s="295"/>
      <c r="EE186" s="228"/>
      <c r="EF186" s="228"/>
      <c r="EG186" s="228" t="s">
        <v>298</v>
      </c>
      <c r="EH186" s="231">
        <v>15</v>
      </c>
    </row>
    <row r="187" spans="133:138">
      <c r="EC187" s="227"/>
      <c r="ED187" s="295"/>
      <c r="EE187" s="228"/>
      <c r="EF187" s="228" t="s">
        <v>364</v>
      </c>
      <c r="EG187" s="228" t="s">
        <v>498</v>
      </c>
      <c r="EH187" s="231">
        <v>47.3</v>
      </c>
    </row>
    <row r="188" spans="133:138">
      <c r="EC188" s="227"/>
      <c r="ED188" s="295"/>
      <c r="EE188" s="228"/>
      <c r="EF188" s="228"/>
      <c r="EG188" s="228" t="s">
        <v>365</v>
      </c>
      <c r="EH188" s="231">
        <v>23.5</v>
      </c>
    </row>
    <row r="189" spans="133:138">
      <c r="EC189" s="227"/>
      <c r="ED189" s="295"/>
      <c r="EE189" s="228"/>
      <c r="EF189" s="228"/>
      <c r="EG189" s="228" t="s">
        <v>367</v>
      </c>
      <c r="EH189" s="231">
        <v>46.8</v>
      </c>
    </row>
    <row r="190" spans="133:138">
      <c r="EC190" s="227"/>
      <c r="ED190" s="295"/>
      <c r="EE190" s="228"/>
      <c r="EF190" s="228" t="s">
        <v>524</v>
      </c>
      <c r="EG190" s="228" t="s">
        <v>525</v>
      </c>
      <c r="EH190" s="231">
        <v>11.5</v>
      </c>
    </row>
    <row r="191" spans="133:138">
      <c r="EC191" s="227"/>
      <c r="ED191" s="295"/>
      <c r="EE191" s="228"/>
      <c r="EF191" s="228" t="s">
        <v>299</v>
      </c>
      <c r="EG191" s="228" t="s">
        <v>300</v>
      </c>
      <c r="EH191" s="231">
        <v>14.1</v>
      </c>
    </row>
    <row r="192" spans="133:138">
      <c r="EC192" s="227"/>
      <c r="ED192" s="295"/>
      <c r="EE192" s="228"/>
      <c r="EF192" s="228"/>
      <c r="EG192" s="228" t="s">
        <v>301</v>
      </c>
      <c r="EH192" s="231">
        <v>7.5</v>
      </c>
    </row>
    <row r="193" spans="133:138">
      <c r="EC193" s="227"/>
      <c r="ED193" s="295"/>
      <c r="EE193" s="228"/>
      <c r="EF193" s="228"/>
      <c r="EG193" s="228" t="s">
        <v>444</v>
      </c>
      <c r="EH193" s="231">
        <v>21.6</v>
      </c>
    </row>
    <row r="194" spans="133:138">
      <c r="EC194" s="227"/>
      <c r="ED194" s="295"/>
      <c r="EE194" s="228"/>
      <c r="EF194" s="228"/>
      <c r="EG194" s="228" t="s">
        <v>302</v>
      </c>
      <c r="EH194" s="231">
        <v>16.100000000000001</v>
      </c>
    </row>
    <row r="195" spans="133:138">
      <c r="EC195" s="227"/>
      <c r="ED195" s="295"/>
      <c r="EE195" s="228"/>
      <c r="EF195" s="228"/>
      <c r="EG195" s="228" t="s">
        <v>303</v>
      </c>
      <c r="EH195" s="231">
        <v>20</v>
      </c>
    </row>
    <row r="196" spans="133:138">
      <c r="EC196" s="227"/>
      <c r="ED196" s="295"/>
      <c r="EE196" s="228"/>
      <c r="EF196" s="228"/>
      <c r="EG196" s="228" t="s">
        <v>304</v>
      </c>
      <c r="EH196" s="231">
        <v>12.5</v>
      </c>
    </row>
    <row r="197" spans="133:138">
      <c r="EC197" s="227"/>
      <c r="ED197" s="295"/>
      <c r="EE197" s="228"/>
      <c r="EF197" s="228" t="s">
        <v>305</v>
      </c>
      <c r="EG197" s="228" t="s">
        <v>306</v>
      </c>
      <c r="EH197" s="231">
        <v>20.7</v>
      </c>
    </row>
    <row r="198" spans="133:138">
      <c r="EC198" s="227"/>
      <c r="ED198" s="295"/>
      <c r="EE198" s="228"/>
      <c r="EF198" s="228"/>
      <c r="EG198" s="228" t="s">
        <v>307</v>
      </c>
      <c r="EH198" s="231">
        <v>15</v>
      </c>
    </row>
    <row r="199" spans="133:138">
      <c r="EC199" s="227"/>
      <c r="ED199" s="295"/>
      <c r="EE199" s="228"/>
      <c r="EF199" s="228"/>
      <c r="EG199" s="228" t="s">
        <v>308</v>
      </c>
      <c r="EH199" s="231">
        <v>73.599999999999994</v>
      </c>
    </row>
    <row r="200" spans="133:138">
      <c r="EC200" s="227"/>
      <c r="ED200" s="295"/>
      <c r="EE200" s="228"/>
      <c r="EF200" s="228" t="s">
        <v>309</v>
      </c>
      <c r="EG200" s="228" t="s">
        <v>390</v>
      </c>
      <c r="EH200" s="231">
        <v>16.100000000000001</v>
      </c>
    </row>
    <row r="201" spans="133:138">
      <c r="EC201" s="227"/>
      <c r="ED201" s="295"/>
      <c r="EE201" s="228"/>
      <c r="EF201" s="228"/>
      <c r="EG201" s="228" t="s">
        <v>310</v>
      </c>
      <c r="EH201" s="231">
        <v>10</v>
      </c>
    </row>
    <row r="202" spans="133:138">
      <c r="EC202" s="227"/>
      <c r="ED202" s="295"/>
      <c r="EE202" s="228"/>
      <c r="EF202" s="228" t="s">
        <v>311</v>
      </c>
      <c r="EG202" s="228" t="s">
        <v>312</v>
      </c>
      <c r="EH202" s="231">
        <v>11.7</v>
      </c>
    </row>
    <row r="203" spans="133:138">
      <c r="EC203" s="227"/>
      <c r="ED203" s="295"/>
      <c r="EE203" s="228"/>
      <c r="EF203" s="228" t="s">
        <v>313</v>
      </c>
      <c r="EG203" s="228" t="s">
        <v>314</v>
      </c>
      <c r="EH203" s="231">
        <v>15</v>
      </c>
    </row>
    <row r="204" spans="133:138">
      <c r="EC204" s="227"/>
      <c r="ED204" s="295"/>
      <c r="EE204" s="228"/>
      <c r="EF204" s="228" t="s">
        <v>315</v>
      </c>
      <c r="EG204" s="228" t="s">
        <v>316</v>
      </c>
      <c r="EH204" s="231">
        <v>9.6</v>
      </c>
    </row>
    <row r="205" spans="133:138">
      <c r="EC205" s="227"/>
      <c r="ED205" s="295"/>
      <c r="EE205" s="228"/>
      <c r="EF205" s="228" t="s">
        <v>317</v>
      </c>
      <c r="EG205" s="228" t="s">
        <v>318</v>
      </c>
      <c r="EH205" s="231">
        <v>18.399999999999999</v>
      </c>
    </row>
    <row r="206" spans="133:138">
      <c r="EC206" s="227"/>
      <c r="ED206" s="295"/>
      <c r="EE206" s="228"/>
      <c r="EF206" s="228"/>
      <c r="EG206" s="228" t="s">
        <v>319</v>
      </c>
      <c r="EH206" s="231">
        <v>32.200000000000003</v>
      </c>
    </row>
    <row r="207" spans="133:138">
      <c r="EC207" s="227"/>
      <c r="ED207" s="295"/>
      <c r="EE207" s="228"/>
      <c r="EF207" s="228"/>
      <c r="EG207" s="228" t="s">
        <v>317</v>
      </c>
      <c r="EH207" s="231">
        <v>7.05</v>
      </c>
    </row>
    <row r="208" spans="133:138">
      <c r="EC208" s="227"/>
      <c r="ED208" s="295"/>
      <c r="EE208" s="228"/>
      <c r="EF208" s="228"/>
      <c r="EG208" s="228" t="s">
        <v>320</v>
      </c>
      <c r="EH208" s="231">
        <v>14.1</v>
      </c>
    </row>
    <row r="209" spans="133:138">
      <c r="EC209" s="227"/>
      <c r="ED209" s="295"/>
      <c r="EE209" s="228"/>
      <c r="EF209" s="228"/>
      <c r="EG209" s="228" t="s">
        <v>321</v>
      </c>
      <c r="EH209" s="231">
        <v>20</v>
      </c>
    </row>
    <row r="210" spans="133:138">
      <c r="EC210" s="227"/>
      <c r="ED210" s="295"/>
      <c r="EE210" s="228"/>
      <c r="EF210" s="228"/>
      <c r="EG210" s="228" t="s">
        <v>322</v>
      </c>
      <c r="EH210" s="231">
        <v>34.5</v>
      </c>
    </row>
    <row r="211" spans="133:138">
      <c r="EC211" s="227"/>
      <c r="ED211" s="295"/>
      <c r="EE211" s="228"/>
      <c r="EF211" s="228" t="s">
        <v>323</v>
      </c>
      <c r="EG211" s="228" t="s">
        <v>391</v>
      </c>
      <c r="EH211" s="231">
        <v>9</v>
      </c>
    </row>
    <row r="212" spans="133:138">
      <c r="EC212" s="227"/>
      <c r="ED212" s="295"/>
      <c r="EE212" s="228"/>
      <c r="EF212" s="228"/>
      <c r="EG212" s="228" t="s">
        <v>324</v>
      </c>
      <c r="EH212" s="231">
        <v>20</v>
      </c>
    </row>
    <row r="213" spans="133:138">
      <c r="EC213" s="227"/>
      <c r="ED213" s="295"/>
      <c r="EE213" s="228"/>
      <c r="EF213" s="228"/>
      <c r="EG213" s="228" t="s">
        <v>325</v>
      </c>
      <c r="EH213" s="231">
        <v>20</v>
      </c>
    </row>
    <row r="214" spans="133:138">
      <c r="EC214" s="227"/>
      <c r="ED214" s="295"/>
      <c r="EE214" s="228"/>
      <c r="EF214" s="228"/>
      <c r="EG214" s="228" t="s">
        <v>326</v>
      </c>
      <c r="EH214" s="231">
        <v>30</v>
      </c>
    </row>
    <row r="215" spans="133:138">
      <c r="EC215" s="227"/>
      <c r="ED215" s="295"/>
      <c r="EE215" s="228"/>
      <c r="EF215" s="228"/>
      <c r="EG215" s="228" t="s">
        <v>327</v>
      </c>
      <c r="EH215" s="231">
        <v>28.5</v>
      </c>
    </row>
    <row r="216" spans="133:138">
      <c r="EC216" s="227"/>
      <c r="ED216" s="295"/>
      <c r="EE216" s="228"/>
      <c r="EF216" s="228" t="s">
        <v>328</v>
      </c>
      <c r="EG216" s="228" t="s">
        <v>329</v>
      </c>
      <c r="EH216" s="231">
        <v>18</v>
      </c>
    </row>
    <row r="217" spans="133:138">
      <c r="EC217" s="227"/>
      <c r="ED217" s="295"/>
      <c r="EE217" s="228"/>
      <c r="EF217" s="228"/>
      <c r="EG217" s="228" t="s">
        <v>330</v>
      </c>
      <c r="EH217" s="231">
        <v>9.1999999999999993</v>
      </c>
    </row>
    <row r="218" spans="133:138">
      <c r="EC218" s="227"/>
      <c r="ED218" s="295"/>
      <c r="EE218" s="228"/>
      <c r="EF218" s="228"/>
      <c r="EG218" s="228" t="s">
        <v>331</v>
      </c>
      <c r="EH218" s="231">
        <v>27.6</v>
      </c>
    </row>
    <row r="219" spans="133:138">
      <c r="EC219" s="227"/>
      <c r="ED219" s="295"/>
      <c r="EE219" s="228"/>
      <c r="EF219" s="228" t="s">
        <v>332</v>
      </c>
      <c r="EG219" s="228" t="s">
        <v>333</v>
      </c>
      <c r="EH219" s="231">
        <v>9</v>
      </c>
    </row>
    <row r="220" spans="133:138">
      <c r="EC220" s="227"/>
      <c r="ED220" s="295"/>
      <c r="EE220" s="228"/>
      <c r="EF220" s="228"/>
      <c r="EG220" s="228" t="s">
        <v>334</v>
      </c>
      <c r="EH220" s="231">
        <v>7.8</v>
      </c>
    </row>
    <row r="221" spans="133:138">
      <c r="EC221" s="227"/>
      <c r="ED221" s="295"/>
      <c r="EE221" s="228"/>
      <c r="EF221" s="228"/>
      <c r="EG221" s="228" t="s">
        <v>335</v>
      </c>
      <c r="EH221" s="231">
        <v>10.6</v>
      </c>
    </row>
    <row r="222" spans="133:138">
      <c r="EC222" s="227"/>
      <c r="ED222" s="295"/>
      <c r="EE222" s="228"/>
      <c r="EF222" s="228" t="s">
        <v>336</v>
      </c>
      <c r="EG222" s="228" t="s">
        <v>337</v>
      </c>
      <c r="EH222" s="231">
        <v>13.8</v>
      </c>
    </row>
    <row r="223" spans="133:138">
      <c r="EC223" s="227"/>
      <c r="ED223" s="295"/>
      <c r="EE223" s="228"/>
      <c r="EF223" s="228"/>
      <c r="EG223" s="228" t="s">
        <v>338</v>
      </c>
      <c r="EH223" s="231">
        <v>15</v>
      </c>
    </row>
    <row r="224" spans="133:138">
      <c r="EC224" s="227"/>
      <c r="ED224" s="295"/>
      <c r="EE224" s="228"/>
      <c r="EF224" s="228"/>
      <c r="EG224" s="228" t="s">
        <v>339</v>
      </c>
      <c r="EH224" s="231">
        <v>12.5</v>
      </c>
    </row>
    <row r="225" spans="133:141">
      <c r="EC225" s="227"/>
      <c r="ED225" s="295"/>
      <c r="EE225" s="228"/>
      <c r="EF225" s="228"/>
      <c r="EG225" s="228" t="s">
        <v>340</v>
      </c>
      <c r="EH225" s="231">
        <v>7.05</v>
      </c>
    </row>
    <row r="226" spans="133:141">
      <c r="EC226" s="227"/>
      <c r="ED226" s="295"/>
      <c r="EE226" s="228"/>
      <c r="EF226" s="228"/>
      <c r="EG226" s="228" t="s">
        <v>341</v>
      </c>
      <c r="EH226" s="231">
        <v>15</v>
      </c>
      <c r="EJ226" s="305" t="s">
        <v>370</v>
      </c>
      <c r="EK226" s="305" t="s">
        <v>373</v>
      </c>
    </row>
    <row r="227" spans="133:141" ht="15.75" thickBot="1">
      <c r="EC227" s="300"/>
      <c r="ED227" s="301"/>
      <c r="EE227" s="302"/>
      <c r="EF227" s="302"/>
      <c r="EG227" s="302" t="s">
        <v>342</v>
      </c>
      <c r="EH227" s="303">
        <v>13.8</v>
      </c>
      <c r="EJ227" s="306">
        <f>SUM(EH170:EH227)</f>
        <v>1192.45</v>
      </c>
      <c r="EK227" s="306">
        <f>SUM(EK169,EJ227)</f>
        <v>5708.4309999999996</v>
      </c>
    </row>
    <row r="228" spans="133:141">
      <c r="EC228" s="236" t="s">
        <v>9</v>
      </c>
      <c r="ED228" s="237" t="s">
        <v>1</v>
      </c>
      <c r="EE228" s="237" t="s">
        <v>2</v>
      </c>
      <c r="EF228" s="237" t="s">
        <v>463</v>
      </c>
      <c r="EG228" s="237" t="s">
        <v>464</v>
      </c>
      <c r="EH228" s="238">
        <v>21</v>
      </c>
    </row>
    <row r="229" spans="133:141">
      <c r="EC229" s="361"/>
      <c r="ED229" s="362"/>
      <c r="EE229" s="362"/>
      <c r="EF229" s="362"/>
      <c r="EG229" s="362" t="s">
        <v>534</v>
      </c>
      <c r="EH229" s="363">
        <v>0</v>
      </c>
    </row>
    <row r="230" spans="133:141">
      <c r="EC230" s="361"/>
      <c r="ED230" s="362"/>
      <c r="EE230" s="362"/>
      <c r="EF230" s="362" t="s">
        <v>529</v>
      </c>
      <c r="EG230" s="362" t="s">
        <v>530</v>
      </c>
      <c r="EH230" s="363">
        <v>47</v>
      </c>
    </row>
    <row r="231" spans="133:141">
      <c r="EC231" s="361"/>
      <c r="ED231" s="362"/>
      <c r="EE231" s="362"/>
      <c r="EF231" s="362" t="s">
        <v>404</v>
      </c>
      <c r="EG231" s="362" t="s">
        <v>405</v>
      </c>
      <c r="EH231" s="363">
        <v>14</v>
      </c>
    </row>
    <row r="232" spans="133:141">
      <c r="EC232" s="361"/>
      <c r="ED232" s="362"/>
      <c r="EE232" s="362"/>
      <c r="EF232" s="362" t="s">
        <v>508</v>
      </c>
      <c r="EG232" s="362" t="s">
        <v>509</v>
      </c>
      <c r="EH232" s="363">
        <v>4</v>
      </c>
    </row>
    <row r="233" spans="133:141">
      <c r="EC233" s="361"/>
      <c r="ED233" s="362"/>
      <c r="EE233" s="362"/>
      <c r="EF233" s="362" t="s">
        <v>510</v>
      </c>
      <c r="EG233" s="362" t="s">
        <v>511</v>
      </c>
      <c r="EH233" s="363">
        <v>4</v>
      </c>
    </row>
    <row r="234" spans="133:141">
      <c r="EC234" s="361"/>
      <c r="ED234" s="362"/>
      <c r="EE234" s="362"/>
      <c r="EF234" s="362" t="s">
        <v>499</v>
      </c>
      <c r="EG234" s="362" t="s">
        <v>500</v>
      </c>
      <c r="EH234" s="363">
        <v>12</v>
      </c>
    </row>
    <row r="235" spans="133:141">
      <c r="EC235" s="361"/>
      <c r="ED235" s="362"/>
      <c r="EE235" s="362"/>
      <c r="EF235" s="362" t="s">
        <v>515</v>
      </c>
      <c r="EG235" s="362" t="s">
        <v>516</v>
      </c>
      <c r="EH235" s="363">
        <v>100</v>
      </c>
    </row>
    <row r="236" spans="133:141">
      <c r="EC236" s="361"/>
      <c r="ED236" s="362"/>
      <c r="EE236" s="362"/>
      <c r="EF236" s="362" t="s">
        <v>501</v>
      </c>
      <c r="EG236" s="362" t="s">
        <v>502</v>
      </c>
      <c r="EH236" s="363">
        <v>4</v>
      </c>
    </row>
    <row r="237" spans="133:141">
      <c r="EC237" s="227"/>
      <c r="ED237" s="228"/>
      <c r="EE237" s="228"/>
      <c r="EF237" s="228" t="s">
        <v>455</v>
      </c>
      <c r="EG237" s="228" t="s">
        <v>456</v>
      </c>
      <c r="EH237" s="231">
        <v>4</v>
      </c>
      <c r="EJ237" s="394" t="s">
        <v>2</v>
      </c>
    </row>
    <row r="238" spans="133:141">
      <c r="EC238" s="227"/>
      <c r="ED238" s="228"/>
      <c r="EE238" s="228"/>
      <c r="EF238" s="228" t="s">
        <v>461</v>
      </c>
      <c r="EG238" s="228" t="s">
        <v>462</v>
      </c>
      <c r="EH238" s="231">
        <v>70</v>
      </c>
      <c r="EJ238" s="306">
        <f>SUM(EH228:EH238)</f>
        <v>280</v>
      </c>
    </row>
    <row r="239" spans="133:141">
      <c r="EC239" s="227"/>
      <c r="ED239" s="228"/>
      <c r="EE239" s="228" t="s">
        <v>3</v>
      </c>
      <c r="EF239" s="228" t="s">
        <v>422</v>
      </c>
      <c r="EG239" s="228" t="s">
        <v>423</v>
      </c>
      <c r="EH239" s="231">
        <v>10</v>
      </c>
    </row>
    <row r="240" spans="133:141">
      <c r="EC240" s="227"/>
      <c r="ED240" s="228"/>
      <c r="EE240" s="228"/>
      <c r="EF240" s="228"/>
      <c r="EG240" s="228" t="s">
        <v>452</v>
      </c>
      <c r="EH240" s="231">
        <v>7.14</v>
      </c>
    </row>
    <row r="241" spans="133:140">
      <c r="EC241" s="227"/>
      <c r="ED241" s="228"/>
      <c r="EE241" s="228"/>
      <c r="EF241" s="228" t="s">
        <v>427</v>
      </c>
      <c r="EG241" s="228" t="s">
        <v>427</v>
      </c>
      <c r="EH241" s="231">
        <v>60</v>
      </c>
    </row>
    <row r="242" spans="133:140">
      <c r="EC242" s="227"/>
      <c r="ED242" s="228"/>
      <c r="EE242" s="228"/>
      <c r="EF242" s="228" t="s">
        <v>471</v>
      </c>
      <c r="EG242" s="228" t="s">
        <v>472</v>
      </c>
      <c r="EH242" s="231">
        <v>80</v>
      </c>
    </row>
    <row r="243" spans="133:140">
      <c r="EC243" s="227"/>
      <c r="ED243" s="228"/>
      <c r="EE243" s="228"/>
      <c r="EF243" s="228" t="s">
        <v>457</v>
      </c>
      <c r="EG243" s="228" t="s">
        <v>458</v>
      </c>
      <c r="EH243" s="231">
        <v>3.99</v>
      </c>
    </row>
    <row r="244" spans="133:140">
      <c r="EC244" s="227"/>
      <c r="ED244" s="228"/>
      <c r="EE244" s="228"/>
      <c r="EF244" s="228" t="s">
        <v>492</v>
      </c>
      <c r="EG244" s="228" t="s">
        <v>493</v>
      </c>
      <c r="EH244" s="231">
        <v>8.42</v>
      </c>
    </row>
    <row r="245" spans="133:140">
      <c r="EC245" s="227"/>
      <c r="ED245" s="228"/>
      <c r="EE245" s="228"/>
      <c r="EF245" s="228" t="s">
        <v>406</v>
      </c>
      <c r="EG245" s="228" t="s">
        <v>406</v>
      </c>
      <c r="EH245" s="231">
        <v>119</v>
      </c>
    </row>
    <row r="246" spans="133:140">
      <c r="EC246" s="227"/>
      <c r="ED246" s="228"/>
      <c r="EE246" s="228"/>
      <c r="EF246" s="228"/>
      <c r="EG246" s="228" t="s">
        <v>443</v>
      </c>
      <c r="EH246" s="231">
        <v>31.6</v>
      </c>
    </row>
    <row r="247" spans="133:140">
      <c r="EC247" s="227"/>
      <c r="ED247" s="228"/>
      <c r="EE247" s="228"/>
      <c r="EF247" s="228"/>
      <c r="EG247" s="228" t="s">
        <v>531</v>
      </c>
      <c r="EH247" s="231">
        <v>19</v>
      </c>
    </row>
    <row r="248" spans="133:140">
      <c r="EC248" s="227"/>
      <c r="ED248" s="228"/>
      <c r="EE248" s="228"/>
      <c r="EF248" s="228" t="s">
        <v>407</v>
      </c>
      <c r="EG248" s="228" t="s">
        <v>408</v>
      </c>
      <c r="EH248" s="231">
        <v>95</v>
      </c>
      <c r="EJ248" s="394" t="s">
        <v>3</v>
      </c>
    </row>
    <row r="249" spans="133:140">
      <c r="EC249" s="233"/>
      <c r="ED249" s="296"/>
      <c r="EE249" s="234"/>
      <c r="EF249" s="234" t="s">
        <v>496</v>
      </c>
      <c r="EG249" s="234" t="s">
        <v>497</v>
      </c>
      <c r="EH249" s="235">
        <v>4</v>
      </c>
      <c r="EJ249" s="306">
        <f>SUM(EH239:EH249)</f>
        <v>438.15</v>
      </c>
    </row>
    <row r="250" spans="133:140">
      <c r="EC250" s="233"/>
      <c r="ED250" s="296"/>
      <c r="EE250" s="234" t="s">
        <v>5</v>
      </c>
      <c r="EF250" s="234" t="s">
        <v>409</v>
      </c>
      <c r="EG250" s="234" t="s">
        <v>410</v>
      </c>
      <c r="EH250" s="235">
        <v>8</v>
      </c>
    </row>
    <row r="251" spans="133:140">
      <c r="EC251" s="233"/>
      <c r="ED251" s="296"/>
      <c r="EE251" s="234"/>
      <c r="EF251" s="234" t="s">
        <v>428</v>
      </c>
      <c r="EG251" s="234" t="s">
        <v>503</v>
      </c>
      <c r="EH251" s="235">
        <v>4</v>
      </c>
    </row>
    <row r="252" spans="133:140">
      <c r="EC252" s="233"/>
      <c r="ED252" s="296"/>
      <c r="EE252" s="234"/>
      <c r="EF252" s="234"/>
      <c r="EG252" s="234" t="s">
        <v>429</v>
      </c>
      <c r="EH252" s="235">
        <v>5</v>
      </c>
    </row>
    <row r="253" spans="133:140">
      <c r="EC253" s="233"/>
      <c r="ED253" s="296"/>
      <c r="EE253" s="234"/>
      <c r="EF253" s="234" t="s">
        <v>135</v>
      </c>
      <c r="EG253" s="234" t="s">
        <v>440</v>
      </c>
      <c r="EH253" s="235">
        <v>9</v>
      </c>
    </row>
    <row r="254" spans="133:140">
      <c r="EC254" s="233"/>
      <c r="ED254" s="296"/>
      <c r="EE254" s="234"/>
      <c r="EF254" s="234" t="s">
        <v>137</v>
      </c>
      <c r="EG254" s="234" t="s">
        <v>526</v>
      </c>
      <c r="EH254" s="235">
        <v>5</v>
      </c>
    </row>
    <row r="255" spans="133:140">
      <c r="EC255" s="233"/>
      <c r="ED255" s="296"/>
      <c r="EE255" s="234"/>
      <c r="EF255" s="234" t="s">
        <v>504</v>
      </c>
      <c r="EG255" s="234" t="s">
        <v>505</v>
      </c>
      <c r="EH255" s="235">
        <v>4</v>
      </c>
    </row>
    <row r="256" spans="133:140">
      <c r="EC256" s="233"/>
      <c r="ED256" s="296"/>
      <c r="EE256" s="234"/>
      <c r="EF256" s="234" t="s">
        <v>425</v>
      </c>
      <c r="EG256" s="234" t="s">
        <v>426</v>
      </c>
      <c r="EH256" s="235">
        <v>4.9000000000000004</v>
      </c>
    </row>
    <row r="257" spans="133:140">
      <c r="EC257" s="233"/>
      <c r="ED257" s="296"/>
      <c r="EE257" s="234"/>
      <c r="EF257" s="234" t="s">
        <v>506</v>
      </c>
      <c r="EG257" s="234" t="s">
        <v>507</v>
      </c>
      <c r="EH257" s="235">
        <v>4</v>
      </c>
    </row>
    <row r="258" spans="133:140">
      <c r="EC258" s="233"/>
      <c r="ED258" s="296"/>
      <c r="EE258" s="234"/>
      <c r="EF258" s="234" t="s">
        <v>476</v>
      </c>
      <c r="EG258" s="234" t="s">
        <v>476</v>
      </c>
      <c r="EH258" s="235">
        <v>95</v>
      </c>
    </row>
    <row r="259" spans="133:140">
      <c r="EC259" s="233"/>
      <c r="ED259" s="296"/>
      <c r="EE259" s="234"/>
      <c r="EF259" s="234" t="s">
        <v>411</v>
      </c>
      <c r="EG259" s="234" t="s">
        <v>411</v>
      </c>
      <c r="EH259" s="235">
        <v>95</v>
      </c>
    </row>
    <row r="260" spans="133:140">
      <c r="EC260" s="233"/>
      <c r="ED260" s="296"/>
      <c r="EE260" s="234"/>
      <c r="EF260" s="234" t="s">
        <v>441</v>
      </c>
      <c r="EG260" s="234" t="s">
        <v>442</v>
      </c>
      <c r="EH260" s="235">
        <v>50</v>
      </c>
    </row>
    <row r="261" spans="133:140">
      <c r="EC261" s="233"/>
      <c r="ED261" s="296"/>
      <c r="EE261" s="234"/>
      <c r="EF261" s="234" t="s">
        <v>144</v>
      </c>
      <c r="EG261" s="234" t="s">
        <v>416</v>
      </c>
      <c r="EH261" s="235">
        <v>3.9</v>
      </c>
    </row>
    <row r="262" spans="133:140">
      <c r="EC262" s="233"/>
      <c r="ED262" s="296"/>
      <c r="EE262" s="234"/>
      <c r="EF262" s="234" t="s">
        <v>147</v>
      </c>
      <c r="EG262" s="234" t="s">
        <v>417</v>
      </c>
      <c r="EH262" s="235">
        <v>7.98</v>
      </c>
      <c r="EJ262" s="394" t="s">
        <v>5</v>
      </c>
    </row>
    <row r="263" spans="133:140">
      <c r="EC263" s="233"/>
      <c r="ED263" s="296"/>
      <c r="EE263" s="234"/>
      <c r="EF263" s="234"/>
      <c r="EG263" s="234" t="s">
        <v>418</v>
      </c>
      <c r="EH263" s="235">
        <v>5</v>
      </c>
      <c r="EJ263" s="306">
        <f>SUM(EH250:EH263)</f>
        <v>300.77999999999997</v>
      </c>
    </row>
    <row r="264" spans="133:140">
      <c r="EC264" s="233"/>
      <c r="ED264" s="296"/>
      <c r="EE264" s="234" t="s">
        <v>6</v>
      </c>
      <c r="EF264" s="234" t="s">
        <v>156</v>
      </c>
      <c r="EG264" s="234" t="s">
        <v>514</v>
      </c>
      <c r="EH264" s="235">
        <v>8.5</v>
      </c>
    </row>
    <row r="265" spans="133:140">
      <c r="EC265" s="233"/>
      <c r="ED265" s="296"/>
      <c r="EE265" s="234"/>
      <c r="EF265" s="234" t="s">
        <v>527</v>
      </c>
      <c r="EG265" s="234" t="s">
        <v>527</v>
      </c>
      <c r="EH265" s="235">
        <v>15</v>
      </c>
    </row>
    <row r="266" spans="133:140">
      <c r="EC266" s="233"/>
      <c r="ED266" s="296"/>
      <c r="EE266" s="234"/>
      <c r="EF266" s="234" t="s">
        <v>194</v>
      </c>
      <c r="EG266" s="234" t="s">
        <v>466</v>
      </c>
      <c r="EH266" s="235">
        <v>5</v>
      </c>
    </row>
    <row r="267" spans="133:140">
      <c r="EC267" s="233"/>
      <c r="ED267" s="296"/>
      <c r="EE267" s="234"/>
      <c r="EF267" s="234" t="s">
        <v>467</v>
      </c>
      <c r="EG267" s="234" t="s">
        <v>468</v>
      </c>
      <c r="EH267" s="235">
        <v>5</v>
      </c>
    </row>
    <row r="268" spans="133:140">
      <c r="EC268" s="233"/>
      <c r="ED268" s="296"/>
      <c r="EE268" s="234"/>
      <c r="EF268" s="234"/>
      <c r="EG268" s="234" t="s">
        <v>473</v>
      </c>
      <c r="EH268" s="235">
        <v>4.9000000000000004</v>
      </c>
    </row>
    <row r="269" spans="133:140">
      <c r="EC269" s="233"/>
      <c r="ED269" s="296"/>
      <c r="EE269" s="234"/>
      <c r="EF269" s="234" t="s">
        <v>453</v>
      </c>
      <c r="EG269" s="234" t="s">
        <v>454</v>
      </c>
      <c r="EH269" s="235">
        <v>87</v>
      </c>
    </row>
    <row r="270" spans="133:140">
      <c r="EC270" s="233"/>
      <c r="ED270" s="296"/>
      <c r="EE270" s="234"/>
      <c r="EF270" s="234" t="s">
        <v>204</v>
      </c>
      <c r="EG270" s="234" t="s">
        <v>419</v>
      </c>
      <c r="EH270" s="235">
        <v>4</v>
      </c>
    </row>
    <row r="271" spans="133:140">
      <c r="EC271" s="233"/>
      <c r="ED271" s="296"/>
      <c r="EE271" s="234"/>
      <c r="EF271" s="234" t="s">
        <v>469</v>
      </c>
      <c r="EG271" s="234" t="s">
        <v>470</v>
      </c>
      <c r="EH271" s="235">
        <v>5</v>
      </c>
    </row>
    <row r="272" spans="133:140">
      <c r="EC272" s="233"/>
      <c r="ED272" s="296"/>
      <c r="EE272" s="234"/>
      <c r="EF272" s="234" t="s">
        <v>420</v>
      </c>
      <c r="EG272" s="234" t="s">
        <v>421</v>
      </c>
      <c r="EH272" s="235">
        <v>4</v>
      </c>
      <c r="EJ272" s="394" t="s">
        <v>6</v>
      </c>
    </row>
    <row r="273" spans="133:142">
      <c r="EC273" s="233"/>
      <c r="ED273" s="296"/>
      <c r="EE273" s="234"/>
      <c r="EF273" s="234" t="s">
        <v>477</v>
      </c>
      <c r="EG273" s="234" t="s">
        <v>478</v>
      </c>
      <c r="EH273" s="235">
        <v>5</v>
      </c>
      <c r="EJ273" s="306">
        <f>SUM(EH264:EH273)</f>
        <v>143.4</v>
      </c>
    </row>
    <row r="274" spans="133:142" ht="15.75" thickBot="1">
      <c r="EC274" s="229"/>
      <c r="ED274" s="298"/>
      <c r="EE274" s="230" t="s">
        <v>7</v>
      </c>
      <c r="EF274" s="230" t="s">
        <v>532</v>
      </c>
      <c r="EG274" s="230" t="s">
        <v>533</v>
      </c>
      <c r="EH274" s="232">
        <v>15</v>
      </c>
      <c r="EJ274" s="401" t="s">
        <v>7</v>
      </c>
      <c r="EK274" s="342" t="s">
        <v>403</v>
      </c>
      <c r="EL274" s="394" t="s">
        <v>369</v>
      </c>
    </row>
    <row r="275" spans="133:142">
      <c r="EC275" s="236"/>
      <c r="ED275" s="297" t="s">
        <v>8</v>
      </c>
      <c r="EE275" s="237" t="s">
        <v>8</v>
      </c>
      <c r="EF275" s="340" t="s">
        <v>352</v>
      </c>
      <c r="EG275" s="340" t="s">
        <v>353</v>
      </c>
      <c r="EH275" s="341">
        <v>5.72</v>
      </c>
      <c r="EJ275" s="306">
        <f>SUM(EH274)</f>
        <v>15</v>
      </c>
      <c r="EK275" s="306">
        <f>SUM(EJ238,EJ249,EJ263,EJ273,EJ275)</f>
        <v>1177.33</v>
      </c>
      <c r="EL275" s="306">
        <f>SUM(EH228:EH274)</f>
        <v>1177.33</v>
      </c>
    </row>
    <row r="276" spans="133:142">
      <c r="EC276" s="233"/>
      <c r="ED276" s="296"/>
      <c r="EE276" s="234"/>
      <c r="EF276" s="234" t="s">
        <v>276</v>
      </c>
      <c r="EG276" s="234" t="s">
        <v>354</v>
      </c>
      <c r="EH276" s="235">
        <v>6</v>
      </c>
    </row>
    <row r="277" spans="133:142">
      <c r="EC277" s="233"/>
      <c r="ED277" s="296"/>
      <c r="EE277" s="234"/>
      <c r="EF277" s="234" t="s">
        <v>355</v>
      </c>
      <c r="EG277" s="234" t="s">
        <v>356</v>
      </c>
      <c r="EH277" s="235">
        <v>16.920000000000002</v>
      </c>
    </row>
    <row r="278" spans="133:142">
      <c r="EC278" s="233"/>
      <c r="ED278" s="296"/>
      <c r="EE278" s="234"/>
      <c r="EF278" s="234"/>
      <c r="EG278" s="234" t="s">
        <v>357</v>
      </c>
      <c r="EH278" s="235">
        <v>25.2</v>
      </c>
    </row>
    <row r="279" spans="133:142">
      <c r="EC279" s="233"/>
      <c r="ED279" s="296"/>
      <c r="EE279" s="234"/>
      <c r="EF279" s="234"/>
      <c r="EG279" s="234" t="s">
        <v>358</v>
      </c>
      <c r="EH279" s="235">
        <v>20.7</v>
      </c>
    </row>
    <row r="280" spans="133:142">
      <c r="EC280" s="233"/>
      <c r="ED280" s="296"/>
      <c r="EE280" s="234"/>
      <c r="EF280" s="234" t="s">
        <v>328</v>
      </c>
      <c r="EG280" s="234" t="s">
        <v>359</v>
      </c>
      <c r="EH280" s="235">
        <v>29.81</v>
      </c>
    </row>
    <row r="281" spans="133:142">
      <c r="EC281" s="233"/>
      <c r="ED281" s="296"/>
      <c r="EE281" s="234"/>
      <c r="EF281" s="234"/>
      <c r="EG281" s="234" t="s">
        <v>360</v>
      </c>
      <c r="EH281" s="235">
        <v>5.39</v>
      </c>
      <c r="EJ281" s="305" t="s">
        <v>372</v>
      </c>
      <c r="EK281" s="344" t="s">
        <v>424</v>
      </c>
    </row>
    <row r="282" spans="133:142" ht="15.75" thickBot="1">
      <c r="EC282" s="229"/>
      <c r="ED282" s="298"/>
      <c r="EE282" s="230"/>
      <c r="EF282" s="230" t="s">
        <v>361</v>
      </c>
      <c r="EG282" s="230" t="s">
        <v>362</v>
      </c>
      <c r="EH282" s="232">
        <v>8.5</v>
      </c>
      <c r="EJ282" s="306">
        <f>SUM(EH275:EH282)</f>
        <v>118.24000000000001</v>
      </c>
      <c r="EK282" s="306">
        <f>SUM(EK275,EJ282)</f>
        <v>1295.57</v>
      </c>
    </row>
  </sheetData>
  <mergeCells count="15">
    <mergeCell ref="A43:B43"/>
    <mergeCell ref="A1:DY1"/>
    <mergeCell ref="EC2:EH2"/>
    <mergeCell ref="W2:AA2"/>
    <mergeCell ref="AB2:AR2"/>
    <mergeCell ref="A2:B2"/>
    <mergeCell ref="C2:G2"/>
    <mergeCell ref="H2:L2"/>
    <mergeCell ref="M2:Q2"/>
    <mergeCell ref="R2:V2"/>
    <mergeCell ref="AS2:BI2"/>
    <mergeCell ref="BJ2:BZ2"/>
    <mergeCell ref="CA2:CQ2"/>
    <mergeCell ref="CR2:DH2"/>
    <mergeCell ref="DI2:DY2"/>
  </mergeCells>
  <phoneticPr fontId="91"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36"/>
  <sheetViews>
    <sheetView showGridLines="0" topLeftCell="A210" workbookViewId="0">
      <selection activeCell="A213" sqref="A213:B214"/>
    </sheetView>
  </sheetViews>
  <sheetFormatPr defaultRowHeight="14.25"/>
  <cols>
    <col min="1" max="1" width="4.875" bestFit="1" customWidth="1"/>
    <col min="2" max="2" width="5" bestFit="1" customWidth="1"/>
    <col min="3" max="4" width="11.125" bestFit="1" customWidth="1"/>
    <col min="5" max="7" width="10.125" bestFit="1" customWidth="1"/>
    <col min="8" max="8" width="5.125" bestFit="1" customWidth="1"/>
    <col min="9" max="10" width="8.625" bestFit="1" customWidth="1"/>
    <col min="11" max="11" width="6.625" bestFit="1" customWidth="1"/>
    <col min="12" max="12" width="8.625" bestFit="1" customWidth="1"/>
    <col min="13" max="13" width="7.625" bestFit="1" customWidth="1"/>
    <col min="14" max="15" width="6.125" bestFit="1" customWidth="1"/>
    <col min="16" max="17" width="6" bestFit="1" customWidth="1"/>
    <col min="18" max="18" width="5.125" bestFit="1" customWidth="1"/>
    <col min="19" max="20" width="6" bestFit="1" customWidth="1"/>
    <col min="21" max="21" width="5.625" bestFit="1" customWidth="1"/>
    <col min="22" max="22" width="5.125" bestFit="1" customWidth="1"/>
    <col min="23" max="23" width="5.625" bestFit="1" customWidth="1"/>
    <col min="24" max="25" width="2.625" customWidth="1"/>
    <col min="26" max="26" width="4.875" bestFit="1" customWidth="1"/>
    <col min="27" max="27" width="5" bestFit="1" customWidth="1"/>
    <col min="28" max="29" width="11.125" bestFit="1" customWidth="1"/>
    <col min="30" max="30" width="10.125" bestFit="1" customWidth="1"/>
    <col min="31" max="32" width="8.625" bestFit="1" customWidth="1"/>
    <col min="33" max="33" width="5.125" bestFit="1" customWidth="1"/>
    <col min="34" max="35" width="8.625" bestFit="1" customWidth="1"/>
    <col min="36" max="36" width="6.625" bestFit="1" customWidth="1"/>
    <col min="37" max="37" width="8.625" bestFit="1" customWidth="1"/>
    <col min="38" max="38" width="7.625" bestFit="1" customWidth="1"/>
    <col min="39" max="40" width="6.125" bestFit="1" customWidth="1"/>
    <col min="41" max="42" width="6" bestFit="1" customWidth="1"/>
    <col min="43" max="43" width="5.125" bestFit="1" customWidth="1"/>
    <col min="44" max="45" width="6" bestFit="1" customWidth="1"/>
    <col min="46" max="46" width="5.625" bestFit="1" customWidth="1"/>
    <col min="47" max="47" width="5.125" bestFit="1" customWidth="1"/>
    <col min="48" max="48" width="5.625" bestFit="1" customWidth="1"/>
    <col min="49" max="50" width="2.625" customWidth="1"/>
    <col min="51" max="52" width="5.625" customWidth="1"/>
    <col min="53" max="54" width="10.125" bestFit="1" customWidth="1"/>
    <col min="55" max="57" width="8.625" bestFit="1" customWidth="1"/>
    <col min="58" max="58" width="5.125" bestFit="1" customWidth="1"/>
    <col min="59" max="60" width="8.625" bestFit="1" customWidth="1"/>
    <col min="61" max="61" width="6.625" bestFit="1" customWidth="1"/>
    <col min="62" max="62" width="7.625" bestFit="1" customWidth="1"/>
    <col min="63" max="63" width="6.625" bestFit="1" customWidth="1"/>
    <col min="64" max="67" width="6.125" bestFit="1" customWidth="1"/>
    <col min="68" max="68" width="5.125" bestFit="1" customWidth="1"/>
    <col min="69" max="70" width="6.125" bestFit="1" customWidth="1"/>
    <col min="71" max="71" width="5.625" bestFit="1" customWidth="1"/>
    <col min="72" max="72" width="5.125" bestFit="1" customWidth="1"/>
    <col min="73" max="73" width="5.625" bestFit="1" customWidth="1"/>
    <col min="74" max="75" width="2.625" customWidth="1"/>
    <col min="76" max="77" width="5.625" customWidth="1"/>
    <col min="78" max="79" width="10.125" bestFit="1" customWidth="1"/>
    <col min="80" max="80" width="8.625" bestFit="1" customWidth="1"/>
    <col min="81" max="82" width="7.625" bestFit="1" customWidth="1"/>
    <col min="83" max="83" width="4.625" customWidth="1"/>
    <col min="84" max="85" width="7.625" bestFit="1" customWidth="1"/>
    <col min="86" max="86" width="5.625" bestFit="1" customWidth="1"/>
    <col min="87" max="87" width="7.625" bestFit="1" customWidth="1"/>
    <col min="88" max="88" width="6.625" bestFit="1" customWidth="1"/>
    <col min="89" max="89" width="7.125" bestFit="1" customWidth="1"/>
    <col min="90" max="92" width="6" bestFit="1" customWidth="1"/>
    <col min="93" max="93" width="5.125" bestFit="1" customWidth="1"/>
    <col min="94" max="95" width="6" bestFit="1" customWidth="1"/>
    <col min="96" max="96" width="5.625" bestFit="1" customWidth="1"/>
    <col min="97" max="97" width="5.125" bestFit="1" customWidth="1"/>
    <col min="98" max="98" width="5.625" bestFit="1" customWidth="1"/>
    <col min="99" max="100" width="2.625" customWidth="1"/>
    <col min="101" max="102" width="5.625" customWidth="1"/>
    <col min="103" max="103" width="10.125" bestFit="1" customWidth="1"/>
    <col min="104" max="104" width="10.125" customWidth="1"/>
    <col min="105" max="105" width="8.625" bestFit="1" customWidth="1"/>
    <col min="106" max="107" width="7.625" bestFit="1" customWidth="1"/>
    <col min="108" max="108" width="4.625" customWidth="1"/>
    <col min="109" max="110" width="7.625" bestFit="1" customWidth="1"/>
    <col min="111" max="111" width="5.625" bestFit="1" customWidth="1"/>
    <col min="112" max="112" width="7.625" bestFit="1" customWidth="1"/>
    <col min="113" max="113" width="6.625" bestFit="1" customWidth="1"/>
    <col min="114" max="114" width="7.125" bestFit="1" customWidth="1"/>
    <col min="115" max="117" width="6" bestFit="1" customWidth="1"/>
    <col min="118" max="118" width="5.125" bestFit="1" customWidth="1"/>
    <col min="119" max="120" width="6" bestFit="1" customWidth="1"/>
    <col min="121" max="121" width="5.625" bestFit="1" customWidth="1"/>
    <col min="122" max="122" width="5.125" bestFit="1" customWidth="1"/>
    <col min="123" max="123" width="5.625" bestFit="1" customWidth="1"/>
    <col min="124" max="125" width="2.625" customWidth="1"/>
    <col min="126" max="127" width="5.625" customWidth="1"/>
    <col min="128" max="129" width="8.625" bestFit="1" customWidth="1"/>
    <col min="130" max="132" width="7.625" bestFit="1" customWidth="1"/>
    <col min="133" max="133" width="4.625" customWidth="1"/>
    <col min="134" max="135" width="6.625" bestFit="1" customWidth="1"/>
    <col min="136" max="136" width="5.625" bestFit="1" customWidth="1"/>
    <col min="137" max="137" width="6.625" bestFit="1" customWidth="1"/>
    <col min="138" max="138" width="5.625" bestFit="1" customWidth="1"/>
    <col min="139" max="139" width="7.125" bestFit="1" customWidth="1"/>
    <col min="140" max="142" width="6" bestFit="1" customWidth="1"/>
    <col min="143" max="143" width="5.125" bestFit="1" customWidth="1"/>
    <col min="144" max="144" width="6" bestFit="1" customWidth="1"/>
    <col min="145" max="146" width="5.625" bestFit="1" customWidth="1"/>
    <col min="147" max="147" width="5.125" bestFit="1" customWidth="1"/>
    <col min="148" max="148" width="5.625" bestFit="1" customWidth="1"/>
  </cols>
  <sheetData>
    <row r="2" spans="1:73" ht="15" thickBot="1"/>
    <row r="3" spans="1:73" ht="16.350000000000001" customHeight="1" thickBot="1">
      <c r="A3" s="466" t="s">
        <v>63</v>
      </c>
      <c r="B3" s="467"/>
      <c r="C3" s="470" t="s">
        <v>61</v>
      </c>
      <c r="D3" s="471"/>
      <c r="E3" s="471"/>
      <c r="F3" s="471"/>
      <c r="G3" s="471"/>
      <c r="H3" s="471"/>
      <c r="I3" s="471"/>
      <c r="J3" s="471"/>
      <c r="K3" s="471"/>
      <c r="L3" s="471"/>
      <c r="M3" s="472"/>
      <c r="N3" s="471" t="s">
        <v>62</v>
      </c>
      <c r="O3" s="471"/>
      <c r="P3" s="471"/>
      <c r="Q3" s="471"/>
      <c r="R3" s="471"/>
      <c r="S3" s="471"/>
      <c r="T3" s="471"/>
      <c r="U3" s="471"/>
      <c r="V3" s="471"/>
      <c r="W3" s="473"/>
      <c r="Z3" s="466" t="s">
        <v>64</v>
      </c>
      <c r="AA3" s="467"/>
      <c r="AB3" s="470" t="s">
        <v>61</v>
      </c>
      <c r="AC3" s="471"/>
      <c r="AD3" s="471"/>
      <c r="AE3" s="471"/>
      <c r="AF3" s="471"/>
      <c r="AG3" s="471"/>
      <c r="AH3" s="471"/>
      <c r="AI3" s="471"/>
      <c r="AJ3" s="471"/>
      <c r="AK3" s="471"/>
      <c r="AL3" s="472"/>
      <c r="AM3" s="471" t="s">
        <v>62</v>
      </c>
      <c r="AN3" s="471"/>
      <c r="AO3" s="471"/>
      <c r="AP3" s="471"/>
      <c r="AQ3" s="471"/>
      <c r="AR3" s="471"/>
      <c r="AS3" s="471"/>
      <c r="AT3" s="471"/>
      <c r="AU3" s="471"/>
      <c r="AV3" s="473"/>
      <c r="AY3" s="466" t="s">
        <v>65</v>
      </c>
      <c r="AZ3" s="467"/>
      <c r="BA3" s="470" t="s">
        <v>61</v>
      </c>
      <c r="BB3" s="471"/>
      <c r="BC3" s="471"/>
      <c r="BD3" s="471"/>
      <c r="BE3" s="471"/>
      <c r="BF3" s="471"/>
      <c r="BG3" s="471"/>
      <c r="BH3" s="471"/>
      <c r="BI3" s="471"/>
      <c r="BJ3" s="471"/>
      <c r="BK3" s="472"/>
      <c r="BL3" s="471" t="s">
        <v>62</v>
      </c>
      <c r="BM3" s="471"/>
      <c r="BN3" s="471"/>
      <c r="BO3" s="471"/>
      <c r="BP3" s="471"/>
      <c r="BQ3" s="471"/>
      <c r="BR3" s="471"/>
      <c r="BS3" s="471"/>
      <c r="BT3" s="471"/>
      <c r="BU3" s="473"/>
    </row>
    <row r="4" spans="1:73" ht="66.75" thickBot="1">
      <c r="A4" s="468"/>
      <c r="B4" s="46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68"/>
      <c r="AA4" s="46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68"/>
      <c r="AZ4" s="46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48">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48">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48">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49"/>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49"/>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49"/>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49"/>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49"/>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49"/>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ht="15">
      <c r="A8" s="449"/>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49"/>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49"/>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49"/>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49"/>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49"/>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49"/>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49"/>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49"/>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49"/>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49"/>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49"/>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ht="15">
      <c r="A12" s="449"/>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49"/>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49"/>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49"/>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49"/>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49"/>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49"/>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49"/>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49"/>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49"/>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49"/>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49"/>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ht="15">
      <c r="A16" s="449"/>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49"/>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49"/>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49"/>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49"/>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49"/>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49"/>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49"/>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49"/>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49"/>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49"/>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49"/>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ht="15">
      <c r="A20" s="449"/>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49"/>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49"/>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5.75" thickBot="1">
      <c r="A21" s="450"/>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50"/>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50"/>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5" thickBot="1"/>
    <row r="24" spans="1:73" ht="16.350000000000001" customHeight="1" thickBot="1">
      <c r="A24" s="466" t="s">
        <v>63</v>
      </c>
      <c r="B24" s="467"/>
      <c r="C24" s="470" t="s">
        <v>61</v>
      </c>
      <c r="D24" s="471"/>
      <c r="E24" s="471"/>
      <c r="F24" s="471"/>
      <c r="G24" s="471"/>
      <c r="H24" s="471"/>
      <c r="I24" s="471"/>
      <c r="J24" s="471"/>
      <c r="K24" s="471"/>
      <c r="L24" s="471"/>
      <c r="M24" s="472"/>
      <c r="N24" s="471" t="s">
        <v>62</v>
      </c>
      <c r="O24" s="471"/>
      <c r="P24" s="471"/>
      <c r="Q24" s="471"/>
      <c r="R24" s="471"/>
      <c r="S24" s="471"/>
      <c r="T24" s="471"/>
      <c r="U24" s="471"/>
      <c r="V24" s="471"/>
      <c r="W24" s="473"/>
      <c r="Z24" s="466" t="s">
        <v>64</v>
      </c>
      <c r="AA24" s="467"/>
      <c r="AB24" s="470" t="s">
        <v>61</v>
      </c>
      <c r="AC24" s="471"/>
      <c r="AD24" s="471"/>
      <c r="AE24" s="471"/>
      <c r="AF24" s="471"/>
      <c r="AG24" s="471"/>
      <c r="AH24" s="471"/>
      <c r="AI24" s="471"/>
      <c r="AJ24" s="471"/>
      <c r="AK24" s="471"/>
      <c r="AL24" s="472"/>
      <c r="AM24" s="471" t="s">
        <v>62</v>
      </c>
      <c r="AN24" s="471"/>
      <c r="AO24" s="471"/>
      <c r="AP24" s="471"/>
      <c r="AQ24" s="471"/>
      <c r="AR24" s="471"/>
      <c r="AS24" s="471"/>
      <c r="AT24" s="471"/>
      <c r="AU24" s="471"/>
      <c r="AV24" s="473"/>
      <c r="AY24" s="466" t="s">
        <v>65</v>
      </c>
      <c r="AZ24" s="467"/>
      <c r="BA24" s="470" t="s">
        <v>61</v>
      </c>
      <c r="BB24" s="471"/>
      <c r="BC24" s="471"/>
      <c r="BD24" s="471"/>
      <c r="BE24" s="471"/>
      <c r="BF24" s="471"/>
      <c r="BG24" s="471"/>
      <c r="BH24" s="471"/>
      <c r="BI24" s="471"/>
      <c r="BJ24" s="471"/>
      <c r="BK24" s="472"/>
      <c r="BL24" s="471" t="s">
        <v>62</v>
      </c>
      <c r="BM24" s="471"/>
      <c r="BN24" s="471"/>
      <c r="BO24" s="471"/>
      <c r="BP24" s="471"/>
      <c r="BQ24" s="471"/>
      <c r="BR24" s="471"/>
      <c r="BS24" s="471"/>
      <c r="BT24" s="471"/>
      <c r="BU24" s="473"/>
    </row>
    <row r="25" spans="1:73" ht="66.75" thickBot="1">
      <c r="A25" s="468"/>
      <c r="B25" s="46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68"/>
      <c r="AA25" s="46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68"/>
      <c r="AZ25" s="46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48">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48">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48">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49"/>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49"/>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49"/>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49"/>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49"/>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49"/>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ht="15">
      <c r="A29" s="449"/>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49"/>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49"/>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49"/>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49"/>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49"/>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49"/>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49"/>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49"/>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49"/>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49"/>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49"/>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ht="15">
      <c r="A33" s="449"/>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49"/>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49"/>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49"/>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49"/>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49"/>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49"/>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49"/>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49"/>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49"/>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49"/>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49"/>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ht="15">
      <c r="A37" s="449"/>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49"/>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49"/>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49"/>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49"/>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49"/>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49"/>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49"/>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49"/>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49"/>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49"/>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49"/>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ht="15">
      <c r="A41" s="449"/>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49"/>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49"/>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5.75" thickBot="1">
      <c r="A42" s="450"/>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50"/>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50"/>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5" thickBot="1"/>
    <row r="45" spans="1:73" ht="16.350000000000001" customHeight="1" thickBot="1">
      <c r="A45" s="466" t="s">
        <v>63</v>
      </c>
      <c r="B45" s="467"/>
      <c r="C45" s="470" t="s">
        <v>61</v>
      </c>
      <c r="D45" s="471"/>
      <c r="E45" s="471"/>
      <c r="F45" s="471"/>
      <c r="G45" s="471"/>
      <c r="H45" s="471"/>
      <c r="I45" s="471"/>
      <c r="J45" s="471"/>
      <c r="K45" s="471"/>
      <c r="L45" s="471"/>
      <c r="M45" s="472"/>
      <c r="N45" s="471" t="s">
        <v>62</v>
      </c>
      <c r="O45" s="471"/>
      <c r="P45" s="471"/>
      <c r="Q45" s="471"/>
      <c r="R45" s="471"/>
      <c r="S45" s="471"/>
      <c r="T45" s="471"/>
      <c r="U45" s="471"/>
      <c r="V45" s="471"/>
      <c r="W45" s="473"/>
      <c r="Z45" s="466" t="s">
        <v>64</v>
      </c>
      <c r="AA45" s="467"/>
      <c r="AB45" s="470" t="s">
        <v>61</v>
      </c>
      <c r="AC45" s="471"/>
      <c r="AD45" s="471"/>
      <c r="AE45" s="471"/>
      <c r="AF45" s="471"/>
      <c r="AG45" s="471"/>
      <c r="AH45" s="471"/>
      <c r="AI45" s="471"/>
      <c r="AJ45" s="471"/>
      <c r="AK45" s="471"/>
      <c r="AL45" s="472"/>
      <c r="AM45" s="471" t="s">
        <v>62</v>
      </c>
      <c r="AN45" s="471"/>
      <c r="AO45" s="471"/>
      <c r="AP45" s="471"/>
      <c r="AQ45" s="471"/>
      <c r="AR45" s="471"/>
      <c r="AS45" s="471"/>
      <c r="AT45" s="471"/>
      <c r="AU45" s="471"/>
      <c r="AV45" s="473"/>
      <c r="AY45" s="466" t="s">
        <v>65</v>
      </c>
      <c r="AZ45" s="467"/>
      <c r="BA45" s="470" t="s">
        <v>61</v>
      </c>
      <c r="BB45" s="471"/>
      <c r="BC45" s="471"/>
      <c r="BD45" s="471"/>
      <c r="BE45" s="471"/>
      <c r="BF45" s="471"/>
      <c r="BG45" s="471"/>
      <c r="BH45" s="471"/>
      <c r="BI45" s="471"/>
      <c r="BJ45" s="471"/>
      <c r="BK45" s="472"/>
      <c r="BL45" s="471" t="s">
        <v>62</v>
      </c>
      <c r="BM45" s="471"/>
      <c r="BN45" s="471"/>
      <c r="BO45" s="471"/>
      <c r="BP45" s="471"/>
      <c r="BQ45" s="471"/>
      <c r="BR45" s="471"/>
      <c r="BS45" s="471"/>
      <c r="BT45" s="471"/>
      <c r="BU45" s="473"/>
    </row>
    <row r="46" spans="1:73" ht="66.75" thickBot="1">
      <c r="A46" s="468"/>
      <c r="B46" s="46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68"/>
      <c r="AA46" s="46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68"/>
      <c r="AZ46" s="46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48">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48">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48">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49"/>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49"/>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49"/>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49"/>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49"/>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49"/>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ht="15">
      <c r="A50" s="449"/>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49"/>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49"/>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49"/>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49"/>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49"/>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49"/>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49"/>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49"/>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49"/>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49"/>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49"/>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ht="15">
      <c r="A54" s="449"/>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49"/>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49"/>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49"/>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49"/>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49"/>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49"/>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49"/>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49"/>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49"/>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49"/>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49"/>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ht="15">
      <c r="A58" s="449"/>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49"/>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49"/>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49"/>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49"/>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49"/>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49"/>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49"/>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49"/>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49"/>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49"/>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49"/>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ht="15">
      <c r="A62" s="449"/>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49"/>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49"/>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5.75" thickBot="1">
      <c r="A63" s="450"/>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50"/>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50"/>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5" thickBot="1"/>
    <row r="66" spans="1:148" ht="16.350000000000001" customHeight="1" thickBot="1">
      <c r="A66" s="466" t="s">
        <v>63</v>
      </c>
      <c r="B66" s="467"/>
      <c r="C66" s="470" t="s">
        <v>61</v>
      </c>
      <c r="D66" s="471"/>
      <c r="E66" s="471"/>
      <c r="F66" s="471"/>
      <c r="G66" s="471"/>
      <c r="H66" s="471"/>
      <c r="I66" s="471"/>
      <c r="J66" s="471"/>
      <c r="K66" s="471"/>
      <c r="L66" s="471"/>
      <c r="M66" s="472"/>
      <c r="N66" s="471" t="s">
        <v>62</v>
      </c>
      <c r="O66" s="471"/>
      <c r="P66" s="471"/>
      <c r="Q66" s="471"/>
      <c r="R66" s="471"/>
      <c r="S66" s="471"/>
      <c r="T66" s="471"/>
      <c r="U66" s="471"/>
      <c r="V66" s="471"/>
      <c r="W66" s="473"/>
      <c r="Z66" s="466" t="s">
        <v>64</v>
      </c>
      <c r="AA66" s="467"/>
      <c r="AB66" s="470" t="s">
        <v>61</v>
      </c>
      <c r="AC66" s="471"/>
      <c r="AD66" s="471"/>
      <c r="AE66" s="471"/>
      <c r="AF66" s="471"/>
      <c r="AG66" s="471"/>
      <c r="AH66" s="471"/>
      <c r="AI66" s="471"/>
      <c r="AJ66" s="471"/>
      <c r="AK66" s="471"/>
      <c r="AL66" s="472"/>
      <c r="AM66" s="471" t="s">
        <v>62</v>
      </c>
      <c r="AN66" s="471"/>
      <c r="AO66" s="471"/>
      <c r="AP66" s="471"/>
      <c r="AQ66" s="471"/>
      <c r="AR66" s="471"/>
      <c r="AS66" s="471"/>
      <c r="AT66" s="471"/>
      <c r="AU66" s="471"/>
      <c r="AV66" s="473"/>
      <c r="AY66" s="466" t="s">
        <v>65</v>
      </c>
      <c r="AZ66" s="467"/>
      <c r="BA66" s="470" t="s">
        <v>61</v>
      </c>
      <c r="BB66" s="471"/>
      <c r="BC66" s="471"/>
      <c r="BD66" s="471"/>
      <c r="BE66" s="471"/>
      <c r="BF66" s="471"/>
      <c r="BG66" s="471"/>
      <c r="BH66" s="471"/>
      <c r="BI66" s="471"/>
      <c r="BJ66" s="471"/>
      <c r="BK66" s="472"/>
      <c r="BL66" s="471" t="s">
        <v>62</v>
      </c>
      <c r="BM66" s="471"/>
      <c r="BN66" s="471"/>
      <c r="BO66" s="471"/>
      <c r="BP66" s="471"/>
      <c r="BQ66" s="471"/>
      <c r="BR66" s="471"/>
      <c r="BS66" s="471"/>
      <c r="BT66" s="471"/>
      <c r="BU66" s="473"/>
      <c r="DV66" s="454" t="s">
        <v>66</v>
      </c>
      <c r="DW66" s="455"/>
      <c r="DX66" s="461" t="s">
        <v>61</v>
      </c>
      <c r="DY66" s="462"/>
      <c r="DZ66" s="462"/>
      <c r="EA66" s="462"/>
      <c r="EB66" s="462"/>
      <c r="EC66" s="462"/>
      <c r="ED66" s="462"/>
      <c r="EE66" s="462"/>
      <c r="EF66" s="462"/>
      <c r="EG66" s="462"/>
      <c r="EH66" s="463"/>
      <c r="EI66" s="464" t="s">
        <v>62</v>
      </c>
      <c r="EJ66" s="462"/>
      <c r="EK66" s="462"/>
      <c r="EL66" s="462"/>
      <c r="EM66" s="462"/>
      <c r="EN66" s="462"/>
      <c r="EO66" s="462"/>
      <c r="EP66" s="462"/>
      <c r="EQ66" s="462"/>
      <c r="ER66" s="465"/>
    </row>
    <row r="67" spans="1:148" ht="66.75" thickBot="1">
      <c r="A67" s="468"/>
      <c r="B67" s="46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68"/>
      <c r="AA67" s="46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68"/>
      <c r="AZ67" s="46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56"/>
      <c r="DW67" s="457"/>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48">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48">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48">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51">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49"/>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49"/>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49"/>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52"/>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49"/>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49"/>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49"/>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52"/>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ht="15">
      <c r="A71" s="449"/>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49"/>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49"/>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52"/>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49"/>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49"/>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49"/>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52"/>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49"/>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49"/>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49"/>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52"/>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49"/>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49"/>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49"/>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52"/>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ht="15">
      <c r="A75" s="449"/>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49"/>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49"/>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52"/>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49"/>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49"/>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49"/>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52"/>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49"/>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49"/>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49"/>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52"/>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49"/>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49"/>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49"/>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52"/>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ht="15">
      <c r="A79" s="449"/>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49"/>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49"/>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52"/>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49"/>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49"/>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49"/>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52"/>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49"/>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49"/>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49"/>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52"/>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49"/>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49"/>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49"/>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52"/>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ht="15">
      <c r="A83" s="449"/>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49"/>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49"/>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52"/>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5.75" thickBot="1">
      <c r="A84" s="450"/>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50"/>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50"/>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53"/>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5" thickBot="1"/>
    <row r="87" spans="1:148" ht="16.350000000000001" customHeight="1" thickBot="1">
      <c r="A87" s="466" t="s">
        <v>63</v>
      </c>
      <c r="B87" s="467"/>
      <c r="C87" s="470" t="s">
        <v>61</v>
      </c>
      <c r="D87" s="471"/>
      <c r="E87" s="471"/>
      <c r="F87" s="471"/>
      <c r="G87" s="471"/>
      <c r="H87" s="471"/>
      <c r="I87" s="471"/>
      <c r="J87" s="471"/>
      <c r="K87" s="471"/>
      <c r="L87" s="471"/>
      <c r="M87" s="472"/>
      <c r="N87" s="471" t="s">
        <v>62</v>
      </c>
      <c r="O87" s="471"/>
      <c r="P87" s="471"/>
      <c r="Q87" s="471"/>
      <c r="R87" s="471"/>
      <c r="S87" s="471"/>
      <c r="T87" s="471"/>
      <c r="U87" s="471"/>
      <c r="V87" s="471"/>
      <c r="W87" s="473"/>
      <c r="Z87" s="466" t="s">
        <v>64</v>
      </c>
      <c r="AA87" s="467"/>
      <c r="AB87" s="470" t="s">
        <v>61</v>
      </c>
      <c r="AC87" s="471"/>
      <c r="AD87" s="471"/>
      <c r="AE87" s="471"/>
      <c r="AF87" s="471"/>
      <c r="AG87" s="471"/>
      <c r="AH87" s="471"/>
      <c r="AI87" s="471"/>
      <c r="AJ87" s="471"/>
      <c r="AK87" s="471"/>
      <c r="AL87" s="472"/>
      <c r="AM87" s="471" t="s">
        <v>62</v>
      </c>
      <c r="AN87" s="471"/>
      <c r="AO87" s="471"/>
      <c r="AP87" s="471"/>
      <c r="AQ87" s="471"/>
      <c r="AR87" s="471"/>
      <c r="AS87" s="471"/>
      <c r="AT87" s="471"/>
      <c r="AU87" s="471"/>
      <c r="AV87" s="473"/>
      <c r="AY87" s="466" t="s">
        <v>65</v>
      </c>
      <c r="AZ87" s="467"/>
      <c r="BA87" s="470" t="s">
        <v>61</v>
      </c>
      <c r="BB87" s="471"/>
      <c r="BC87" s="471"/>
      <c r="BD87" s="471"/>
      <c r="BE87" s="471"/>
      <c r="BF87" s="471"/>
      <c r="BG87" s="471"/>
      <c r="BH87" s="471"/>
      <c r="BI87" s="471"/>
      <c r="BJ87" s="471"/>
      <c r="BK87" s="472"/>
      <c r="BL87" s="471" t="s">
        <v>62</v>
      </c>
      <c r="BM87" s="471"/>
      <c r="BN87" s="471"/>
      <c r="BO87" s="471"/>
      <c r="BP87" s="471"/>
      <c r="BQ87" s="471"/>
      <c r="BR87" s="471"/>
      <c r="BS87" s="471"/>
      <c r="BT87" s="471"/>
      <c r="BU87" s="473"/>
      <c r="DV87" s="454" t="s">
        <v>66</v>
      </c>
      <c r="DW87" s="455"/>
      <c r="DX87" s="461" t="s">
        <v>61</v>
      </c>
      <c r="DY87" s="462"/>
      <c r="DZ87" s="462"/>
      <c r="EA87" s="462"/>
      <c r="EB87" s="462"/>
      <c r="EC87" s="462"/>
      <c r="ED87" s="462"/>
      <c r="EE87" s="462"/>
      <c r="EF87" s="462"/>
      <c r="EG87" s="462"/>
      <c r="EH87" s="463"/>
      <c r="EI87" s="464" t="s">
        <v>62</v>
      </c>
      <c r="EJ87" s="462"/>
      <c r="EK87" s="462"/>
      <c r="EL87" s="462"/>
      <c r="EM87" s="462"/>
      <c r="EN87" s="462"/>
      <c r="EO87" s="462"/>
      <c r="EP87" s="462"/>
      <c r="EQ87" s="462"/>
      <c r="ER87" s="465"/>
    </row>
    <row r="88" spans="1:148" ht="66.75" thickBot="1">
      <c r="A88" s="468"/>
      <c r="B88" s="46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68"/>
      <c r="AA88" s="46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68"/>
      <c r="AZ88" s="46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56"/>
      <c r="DW88" s="457"/>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48">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48">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48">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51">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49"/>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49"/>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49"/>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52"/>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49"/>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49"/>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49"/>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52"/>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ht="15">
      <c r="A92" s="449"/>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49"/>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49"/>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52"/>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49"/>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49"/>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49"/>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52"/>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49"/>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49"/>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49"/>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52"/>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49"/>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49"/>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49"/>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52"/>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ht="15">
      <c r="A96" s="449"/>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49"/>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49"/>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52"/>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49"/>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49"/>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49"/>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52"/>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49"/>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49"/>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49"/>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52"/>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49"/>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49"/>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49"/>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52"/>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ht="15">
      <c r="A100" s="449"/>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49"/>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49"/>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52"/>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49"/>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49"/>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49"/>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52"/>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49"/>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49"/>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49"/>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52"/>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49"/>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49"/>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49"/>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52"/>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ht="15">
      <c r="A104" s="449"/>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49"/>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49"/>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52"/>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5.75" thickBot="1">
      <c r="A105" s="450"/>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50"/>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50"/>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53"/>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5" thickBot="1"/>
    <row r="108" spans="1:148" ht="16.350000000000001" customHeight="1" thickBot="1">
      <c r="A108" s="466" t="s">
        <v>63</v>
      </c>
      <c r="B108" s="467"/>
      <c r="C108" s="470" t="s">
        <v>61</v>
      </c>
      <c r="D108" s="471"/>
      <c r="E108" s="471"/>
      <c r="F108" s="471"/>
      <c r="G108" s="471"/>
      <c r="H108" s="471"/>
      <c r="I108" s="471"/>
      <c r="J108" s="471"/>
      <c r="K108" s="471"/>
      <c r="L108" s="471"/>
      <c r="M108" s="472"/>
      <c r="N108" s="471" t="s">
        <v>62</v>
      </c>
      <c r="O108" s="471"/>
      <c r="P108" s="471"/>
      <c r="Q108" s="471"/>
      <c r="R108" s="471"/>
      <c r="S108" s="471"/>
      <c r="T108" s="471"/>
      <c r="U108" s="471"/>
      <c r="V108" s="471"/>
      <c r="W108" s="473"/>
      <c r="Z108" s="466" t="s">
        <v>64</v>
      </c>
      <c r="AA108" s="467"/>
      <c r="AB108" s="470" t="s">
        <v>61</v>
      </c>
      <c r="AC108" s="471"/>
      <c r="AD108" s="471"/>
      <c r="AE108" s="471"/>
      <c r="AF108" s="471"/>
      <c r="AG108" s="471"/>
      <c r="AH108" s="471"/>
      <c r="AI108" s="471"/>
      <c r="AJ108" s="471"/>
      <c r="AK108" s="471"/>
      <c r="AL108" s="472"/>
      <c r="AM108" s="471" t="s">
        <v>62</v>
      </c>
      <c r="AN108" s="471"/>
      <c r="AO108" s="471"/>
      <c r="AP108" s="471"/>
      <c r="AQ108" s="471"/>
      <c r="AR108" s="471"/>
      <c r="AS108" s="471"/>
      <c r="AT108" s="471"/>
      <c r="AU108" s="471"/>
      <c r="AV108" s="473"/>
      <c r="AY108" s="466" t="s">
        <v>65</v>
      </c>
      <c r="AZ108" s="467"/>
      <c r="BA108" s="470" t="s">
        <v>61</v>
      </c>
      <c r="BB108" s="471"/>
      <c r="BC108" s="471"/>
      <c r="BD108" s="471"/>
      <c r="BE108" s="471"/>
      <c r="BF108" s="471"/>
      <c r="BG108" s="471"/>
      <c r="BH108" s="471"/>
      <c r="BI108" s="471"/>
      <c r="BJ108" s="471"/>
      <c r="BK108" s="472"/>
      <c r="BL108" s="471" t="s">
        <v>62</v>
      </c>
      <c r="BM108" s="471"/>
      <c r="BN108" s="471"/>
      <c r="BO108" s="471"/>
      <c r="BP108" s="471"/>
      <c r="BQ108" s="471"/>
      <c r="BR108" s="471"/>
      <c r="BS108" s="471"/>
      <c r="BT108" s="471"/>
      <c r="BU108" s="473"/>
      <c r="DV108" s="454" t="s">
        <v>66</v>
      </c>
      <c r="DW108" s="455"/>
      <c r="DX108" s="461" t="s">
        <v>61</v>
      </c>
      <c r="DY108" s="462"/>
      <c r="DZ108" s="462"/>
      <c r="EA108" s="462"/>
      <c r="EB108" s="462"/>
      <c r="EC108" s="462"/>
      <c r="ED108" s="462"/>
      <c r="EE108" s="462"/>
      <c r="EF108" s="462"/>
      <c r="EG108" s="462"/>
      <c r="EH108" s="463"/>
      <c r="EI108" s="464" t="s">
        <v>62</v>
      </c>
      <c r="EJ108" s="462"/>
      <c r="EK108" s="462"/>
      <c r="EL108" s="462"/>
      <c r="EM108" s="462"/>
      <c r="EN108" s="462"/>
      <c r="EO108" s="462"/>
      <c r="EP108" s="462"/>
      <c r="EQ108" s="462"/>
      <c r="ER108" s="465"/>
    </row>
    <row r="109" spans="1:148" ht="66.75" thickBot="1">
      <c r="A109" s="468"/>
      <c r="B109" s="46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68"/>
      <c r="AA109" s="46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68"/>
      <c r="AZ109" s="46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56"/>
      <c r="DW109" s="457"/>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48">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48">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48">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51">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49"/>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49"/>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49"/>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52"/>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49"/>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49"/>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49"/>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52"/>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ht="15">
      <c r="A113" s="449"/>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49"/>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49"/>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52"/>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49"/>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49"/>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49"/>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52"/>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49"/>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49"/>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49"/>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52"/>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49"/>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49"/>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49"/>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52"/>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ht="15">
      <c r="A117" s="449"/>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49"/>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49"/>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52"/>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49"/>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49"/>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49"/>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52"/>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49"/>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49"/>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49"/>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52"/>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49"/>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49"/>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49"/>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52"/>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ht="15">
      <c r="A121" s="449"/>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49"/>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49"/>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52"/>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49"/>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49"/>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49"/>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52"/>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49"/>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49"/>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49"/>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52"/>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49"/>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49"/>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49"/>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52"/>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ht="15">
      <c r="A125" s="449"/>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49"/>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49"/>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52"/>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5.75" thickBot="1">
      <c r="A126" s="450"/>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50"/>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50"/>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53"/>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5" thickBot="1"/>
    <row r="129" spans="1:148" ht="16.350000000000001" customHeight="1" thickBot="1">
      <c r="A129" s="466" t="s">
        <v>63</v>
      </c>
      <c r="B129" s="467"/>
      <c r="C129" s="470" t="s">
        <v>61</v>
      </c>
      <c r="D129" s="471"/>
      <c r="E129" s="471"/>
      <c r="F129" s="471"/>
      <c r="G129" s="471"/>
      <c r="H129" s="471"/>
      <c r="I129" s="471"/>
      <c r="J129" s="471"/>
      <c r="K129" s="471"/>
      <c r="L129" s="471"/>
      <c r="M129" s="472"/>
      <c r="N129" s="471" t="s">
        <v>62</v>
      </c>
      <c r="O129" s="471"/>
      <c r="P129" s="471"/>
      <c r="Q129" s="471"/>
      <c r="R129" s="471"/>
      <c r="S129" s="471"/>
      <c r="T129" s="471"/>
      <c r="U129" s="471"/>
      <c r="V129" s="471"/>
      <c r="W129" s="473"/>
      <c r="Z129" s="466" t="s">
        <v>64</v>
      </c>
      <c r="AA129" s="467"/>
      <c r="AB129" s="470" t="s">
        <v>61</v>
      </c>
      <c r="AC129" s="471"/>
      <c r="AD129" s="471"/>
      <c r="AE129" s="471"/>
      <c r="AF129" s="471"/>
      <c r="AG129" s="471"/>
      <c r="AH129" s="471"/>
      <c r="AI129" s="471"/>
      <c r="AJ129" s="471"/>
      <c r="AK129" s="471"/>
      <c r="AL129" s="472"/>
      <c r="AM129" s="471" t="s">
        <v>62</v>
      </c>
      <c r="AN129" s="471"/>
      <c r="AO129" s="471"/>
      <c r="AP129" s="471"/>
      <c r="AQ129" s="471"/>
      <c r="AR129" s="471"/>
      <c r="AS129" s="471"/>
      <c r="AT129" s="471"/>
      <c r="AU129" s="471"/>
      <c r="AV129" s="473"/>
      <c r="AY129" s="466" t="s">
        <v>65</v>
      </c>
      <c r="AZ129" s="467"/>
      <c r="BA129" s="470" t="s">
        <v>61</v>
      </c>
      <c r="BB129" s="471"/>
      <c r="BC129" s="471"/>
      <c r="BD129" s="471"/>
      <c r="BE129" s="471"/>
      <c r="BF129" s="471"/>
      <c r="BG129" s="471"/>
      <c r="BH129" s="471"/>
      <c r="BI129" s="471"/>
      <c r="BJ129" s="471"/>
      <c r="BK129" s="472"/>
      <c r="BL129" s="471" t="s">
        <v>62</v>
      </c>
      <c r="BM129" s="471"/>
      <c r="BN129" s="471"/>
      <c r="BO129" s="471"/>
      <c r="BP129" s="471"/>
      <c r="BQ129" s="471"/>
      <c r="BR129" s="471"/>
      <c r="BS129" s="471"/>
      <c r="BT129" s="471"/>
      <c r="BU129" s="473"/>
      <c r="DV129" s="454" t="s">
        <v>66</v>
      </c>
      <c r="DW129" s="455"/>
      <c r="DX129" s="461" t="s">
        <v>61</v>
      </c>
      <c r="DY129" s="462"/>
      <c r="DZ129" s="462"/>
      <c r="EA129" s="462"/>
      <c r="EB129" s="462"/>
      <c r="EC129" s="462"/>
      <c r="ED129" s="462"/>
      <c r="EE129" s="462"/>
      <c r="EF129" s="462"/>
      <c r="EG129" s="462"/>
      <c r="EH129" s="463"/>
      <c r="EI129" s="464" t="s">
        <v>62</v>
      </c>
      <c r="EJ129" s="462"/>
      <c r="EK129" s="462"/>
      <c r="EL129" s="462"/>
      <c r="EM129" s="462"/>
      <c r="EN129" s="462"/>
      <c r="EO129" s="462"/>
      <c r="EP129" s="462"/>
      <c r="EQ129" s="462"/>
      <c r="ER129" s="465"/>
    </row>
    <row r="130" spans="1:148" ht="66.75" thickBot="1">
      <c r="A130" s="468"/>
      <c r="B130" s="46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68"/>
      <c r="AA130" s="46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68"/>
      <c r="AZ130" s="46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56"/>
      <c r="DW130" s="457"/>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48">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48">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48">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51">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49"/>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49"/>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49"/>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52"/>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49"/>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49"/>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49"/>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52"/>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ht="15">
      <c r="A134" s="449"/>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49"/>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49"/>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52"/>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49"/>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49"/>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49"/>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52"/>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49"/>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49"/>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49"/>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52"/>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49"/>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49"/>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49"/>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52"/>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ht="15">
      <c r="A138" s="449"/>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49"/>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49"/>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52"/>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49"/>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49"/>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49"/>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52"/>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49"/>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49"/>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49"/>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52"/>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49"/>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49"/>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49"/>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52"/>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ht="15">
      <c r="A142" s="449"/>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49"/>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49"/>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52"/>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49"/>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49"/>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49"/>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52"/>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49"/>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49"/>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49"/>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52"/>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49"/>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49"/>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49"/>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52"/>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ht="15">
      <c r="A146" s="449"/>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49"/>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49"/>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52"/>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5.75" thickBot="1">
      <c r="A147" s="450"/>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50"/>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50"/>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53"/>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5" thickBot="1"/>
    <row r="150" spans="1:148" ht="16.350000000000001" customHeight="1" thickBot="1">
      <c r="A150" s="466" t="s">
        <v>63</v>
      </c>
      <c r="B150" s="467"/>
      <c r="C150" s="470" t="s">
        <v>61</v>
      </c>
      <c r="D150" s="471"/>
      <c r="E150" s="471"/>
      <c r="F150" s="471"/>
      <c r="G150" s="471"/>
      <c r="H150" s="471"/>
      <c r="I150" s="471"/>
      <c r="J150" s="471"/>
      <c r="K150" s="471"/>
      <c r="L150" s="471"/>
      <c r="M150" s="472"/>
      <c r="N150" s="471" t="s">
        <v>62</v>
      </c>
      <c r="O150" s="471"/>
      <c r="P150" s="471"/>
      <c r="Q150" s="471"/>
      <c r="R150" s="471"/>
      <c r="S150" s="471"/>
      <c r="T150" s="471"/>
      <c r="U150" s="471"/>
      <c r="V150" s="471"/>
      <c r="W150" s="473"/>
      <c r="Z150" s="466" t="s">
        <v>64</v>
      </c>
      <c r="AA150" s="467"/>
      <c r="AB150" s="470" t="s">
        <v>61</v>
      </c>
      <c r="AC150" s="471"/>
      <c r="AD150" s="471"/>
      <c r="AE150" s="471"/>
      <c r="AF150" s="471"/>
      <c r="AG150" s="471"/>
      <c r="AH150" s="471"/>
      <c r="AI150" s="471"/>
      <c r="AJ150" s="471"/>
      <c r="AK150" s="471"/>
      <c r="AL150" s="472"/>
      <c r="AM150" s="471" t="s">
        <v>62</v>
      </c>
      <c r="AN150" s="471"/>
      <c r="AO150" s="471"/>
      <c r="AP150" s="471"/>
      <c r="AQ150" s="471"/>
      <c r="AR150" s="471"/>
      <c r="AS150" s="471"/>
      <c r="AT150" s="471"/>
      <c r="AU150" s="471"/>
      <c r="AV150" s="473"/>
      <c r="AY150" s="466" t="s">
        <v>65</v>
      </c>
      <c r="AZ150" s="467"/>
      <c r="BA150" s="470" t="s">
        <v>61</v>
      </c>
      <c r="BB150" s="471"/>
      <c r="BC150" s="471"/>
      <c r="BD150" s="471"/>
      <c r="BE150" s="471"/>
      <c r="BF150" s="471"/>
      <c r="BG150" s="471"/>
      <c r="BH150" s="471"/>
      <c r="BI150" s="471"/>
      <c r="BJ150" s="471"/>
      <c r="BK150" s="472"/>
      <c r="BL150" s="471" t="s">
        <v>62</v>
      </c>
      <c r="BM150" s="471"/>
      <c r="BN150" s="471"/>
      <c r="BO150" s="471"/>
      <c r="BP150" s="471"/>
      <c r="BQ150" s="471"/>
      <c r="BR150" s="471"/>
      <c r="BS150" s="471"/>
      <c r="BT150" s="471"/>
      <c r="BU150" s="473"/>
      <c r="BX150" s="454" t="s">
        <v>401</v>
      </c>
      <c r="BY150" s="455"/>
      <c r="BZ150" s="458" t="s">
        <v>61</v>
      </c>
      <c r="CA150" s="459"/>
      <c r="CB150" s="459"/>
      <c r="CC150" s="459"/>
      <c r="CD150" s="459"/>
      <c r="CE150" s="459"/>
      <c r="CF150" s="459"/>
      <c r="CG150" s="459"/>
      <c r="CH150" s="459"/>
      <c r="CI150" s="459"/>
      <c r="CJ150" s="459"/>
      <c r="CK150" s="459" t="s">
        <v>62</v>
      </c>
      <c r="CL150" s="459"/>
      <c r="CM150" s="459"/>
      <c r="CN150" s="459"/>
      <c r="CO150" s="459"/>
      <c r="CP150" s="459"/>
      <c r="CQ150" s="459"/>
      <c r="CR150" s="459"/>
      <c r="CS150" s="459"/>
      <c r="CT150" s="460"/>
      <c r="CW150" s="454" t="s">
        <v>402</v>
      </c>
      <c r="CX150" s="455"/>
      <c r="CY150" s="461" t="s">
        <v>61</v>
      </c>
      <c r="CZ150" s="462"/>
      <c r="DA150" s="462"/>
      <c r="DB150" s="462"/>
      <c r="DC150" s="462"/>
      <c r="DD150" s="462"/>
      <c r="DE150" s="462"/>
      <c r="DF150" s="462"/>
      <c r="DG150" s="462"/>
      <c r="DH150" s="462"/>
      <c r="DI150" s="463"/>
      <c r="DJ150" s="464" t="s">
        <v>62</v>
      </c>
      <c r="DK150" s="462"/>
      <c r="DL150" s="462"/>
      <c r="DM150" s="462"/>
      <c r="DN150" s="462"/>
      <c r="DO150" s="462"/>
      <c r="DP150" s="462"/>
      <c r="DQ150" s="462"/>
      <c r="DR150" s="462"/>
      <c r="DS150" s="465"/>
      <c r="DV150" s="454" t="s">
        <v>66</v>
      </c>
      <c r="DW150" s="455"/>
      <c r="DX150" s="461" t="s">
        <v>61</v>
      </c>
      <c r="DY150" s="462"/>
      <c r="DZ150" s="462"/>
      <c r="EA150" s="462"/>
      <c r="EB150" s="462"/>
      <c r="EC150" s="462"/>
      <c r="ED150" s="462"/>
      <c r="EE150" s="462"/>
      <c r="EF150" s="462"/>
      <c r="EG150" s="462"/>
      <c r="EH150" s="463"/>
      <c r="EI150" s="464" t="s">
        <v>62</v>
      </c>
      <c r="EJ150" s="462"/>
      <c r="EK150" s="462"/>
      <c r="EL150" s="462"/>
      <c r="EM150" s="462"/>
      <c r="EN150" s="462"/>
      <c r="EO150" s="462"/>
      <c r="EP150" s="462"/>
      <c r="EQ150" s="462"/>
      <c r="ER150" s="465"/>
    </row>
    <row r="151" spans="1:148" ht="66.75" thickBot="1">
      <c r="A151" s="468"/>
      <c r="B151" s="46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68"/>
      <c r="AA151" s="46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68"/>
      <c r="AZ151" s="46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56"/>
      <c r="BY151" s="457"/>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56"/>
      <c r="CX151" s="457"/>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56"/>
      <c r="DW151" s="457"/>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48">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48">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48">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48">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51">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51">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49"/>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49"/>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49"/>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49"/>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52"/>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52"/>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49"/>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49"/>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49"/>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49"/>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52"/>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52"/>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ht="15">
      <c r="A155" s="449"/>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49"/>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49"/>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49"/>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52"/>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52"/>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49"/>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49"/>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49"/>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49"/>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52"/>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52"/>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49"/>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49"/>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49"/>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49"/>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52"/>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52"/>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49"/>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49"/>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49"/>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49"/>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52"/>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52"/>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ht="15">
      <c r="A159" s="449"/>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49"/>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49"/>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49"/>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52"/>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52"/>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49"/>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49"/>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49"/>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49"/>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52"/>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52"/>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49"/>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49"/>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49"/>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49"/>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52"/>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52"/>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49"/>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49"/>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49"/>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49"/>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52"/>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52"/>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ht="15">
      <c r="A163" s="449"/>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49"/>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49"/>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49"/>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52"/>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52"/>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49"/>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49"/>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49"/>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49"/>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52"/>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52"/>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49"/>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49"/>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49"/>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49"/>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52"/>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52"/>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49"/>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49"/>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49"/>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49"/>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52"/>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52"/>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ht="15">
      <c r="A167" s="449"/>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49"/>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49"/>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49"/>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52"/>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52"/>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5.75" thickBot="1">
      <c r="A168" s="450"/>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50"/>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50"/>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50"/>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53"/>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53"/>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5" thickBot="1"/>
    <row r="171" spans="1:148" ht="16.350000000000001" customHeight="1" thickBot="1">
      <c r="A171" s="466" t="s">
        <v>63</v>
      </c>
      <c r="B171" s="467"/>
      <c r="C171" s="470" t="s">
        <v>61</v>
      </c>
      <c r="D171" s="471"/>
      <c r="E171" s="471"/>
      <c r="F171" s="471"/>
      <c r="G171" s="471"/>
      <c r="H171" s="471"/>
      <c r="I171" s="471"/>
      <c r="J171" s="471"/>
      <c r="K171" s="471"/>
      <c r="L171" s="471"/>
      <c r="M171" s="472"/>
      <c r="N171" s="471" t="s">
        <v>62</v>
      </c>
      <c r="O171" s="471"/>
      <c r="P171" s="471"/>
      <c r="Q171" s="471"/>
      <c r="R171" s="471"/>
      <c r="S171" s="471"/>
      <c r="T171" s="471"/>
      <c r="U171" s="471"/>
      <c r="V171" s="471"/>
      <c r="W171" s="473"/>
      <c r="Z171" s="466" t="s">
        <v>64</v>
      </c>
      <c r="AA171" s="467"/>
      <c r="AB171" s="470" t="s">
        <v>61</v>
      </c>
      <c r="AC171" s="471"/>
      <c r="AD171" s="471"/>
      <c r="AE171" s="471"/>
      <c r="AF171" s="471"/>
      <c r="AG171" s="471"/>
      <c r="AH171" s="471"/>
      <c r="AI171" s="471"/>
      <c r="AJ171" s="471"/>
      <c r="AK171" s="471"/>
      <c r="AL171" s="472"/>
      <c r="AM171" s="471" t="s">
        <v>62</v>
      </c>
      <c r="AN171" s="471"/>
      <c r="AO171" s="471"/>
      <c r="AP171" s="471"/>
      <c r="AQ171" s="471"/>
      <c r="AR171" s="471"/>
      <c r="AS171" s="471"/>
      <c r="AT171" s="471"/>
      <c r="AU171" s="471"/>
      <c r="AV171" s="473"/>
      <c r="AY171" s="466" t="s">
        <v>65</v>
      </c>
      <c r="AZ171" s="467"/>
      <c r="BA171" s="470" t="s">
        <v>61</v>
      </c>
      <c r="BB171" s="471"/>
      <c r="BC171" s="471"/>
      <c r="BD171" s="471"/>
      <c r="BE171" s="471"/>
      <c r="BF171" s="471"/>
      <c r="BG171" s="471"/>
      <c r="BH171" s="471"/>
      <c r="BI171" s="471"/>
      <c r="BJ171" s="471"/>
      <c r="BK171" s="472"/>
      <c r="BL171" s="471" t="s">
        <v>62</v>
      </c>
      <c r="BM171" s="471"/>
      <c r="BN171" s="471"/>
      <c r="BO171" s="471"/>
      <c r="BP171" s="471"/>
      <c r="BQ171" s="471"/>
      <c r="BR171" s="471"/>
      <c r="BS171" s="471"/>
      <c r="BT171" s="471"/>
      <c r="BU171" s="473"/>
      <c r="BX171" s="454" t="s">
        <v>401</v>
      </c>
      <c r="BY171" s="455"/>
      <c r="BZ171" s="458" t="s">
        <v>61</v>
      </c>
      <c r="CA171" s="459"/>
      <c r="CB171" s="459"/>
      <c r="CC171" s="459"/>
      <c r="CD171" s="459"/>
      <c r="CE171" s="459"/>
      <c r="CF171" s="459"/>
      <c r="CG171" s="459"/>
      <c r="CH171" s="459"/>
      <c r="CI171" s="459"/>
      <c r="CJ171" s="459"/>
      <c r="CK171" s="459" t="s">
        <v>62</v>
      </c>
      <c r="CL171" s="459"/>
      <c r="CM171" s="459"/>
      <c r="CN171" s="459"/>
      <c r="CO171" s="459"/>
      <c r="CP171" s="459"/>
      <c r="CQ171" s="459"/>
      <c r="CR171" s="459"/>
      <c r="CS171" s="459"/>
      <c r="CT171" s="460"/>
      <c r="CW171" s="454" t="s">
        <v>402</v>
      </c>
      <c r="CX171" s="455"/>
      <c r="CY171" s="461" t="s">
        <v>61</v>
      </c>
      <c r="CZ171" s="462"/>
      <c r="DA171" s="462"/>
      <c r="DB171" s="462"/>
      <c r="DC171" s="462"/>
      <c r="DD171" s="462"/>
      <c r="DE171" s="462"/>
      <c r="DF171" s="462"/>
      <c r="DG171" s="462"/>
      <c r="DH171" s="462"/>
      <c r="DI171" s="463"/>
      <c r="DJ171" s="464" t="s">
        <v>62</v>
      </c>
      <c r="DK171" s="462"/>
      <c r="DL171" s="462"/>
      <c r="DM171" s="462"/>
      <c r="DN171" s="462"/>
      <c r="DO171" s="462"/>
      <c r="DP171" s="462"/>
      <c r="DQ171" s="462"/>
      <c r="DR171" s="462"/>
      <c r="DS171" s="465"/>
      <c r="DV171" s="454" t="s">
        <v>66</v>
      </c>
      <c r="DW171" s="455"/>
      <c r="DX171" s="461" t="s">
        <v>61</v>
      </c>
      <c r="DY171" s="462"/>
      <c r="DZ171" s="462"/>
      <c r="EA171" s="462"/>
      <c r="EB171" s="462"/>
      <c r="EC171" s="462"/>
      <c r="ED171" s="462"/>
      <c r="EE171" s="462"/>
      <c r="EF171" s="462"/>
      <c r="EG171" s="462"/>
      <c r="EH171" s="463"/>
      <c r="EI171" s="464" t="s">
        <v>62</v>
      </c>
      <c r="EJ171" s="462"/>
      <c r="EK171" s="462"/>
      <c r="EL171" s="462"/>
      <c r="EM171" s="462"/>
      <c r="EN171" s="462"/>
      <c r="EO171" s="462"/>
      <c r="EP171" s="462"/>
      <c r="EQ171" s="462"/>
      <c r="ER171" s="465"/>
    </row>
    <row r="172" spans="1:148" ht="66.75" thickBot="1">
      <c r="A172" s="468"/>
      <c r="B172" s="46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68"/>
      <c r="AA172" s="46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68"/>
      <c r="AZ172" s="46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56"/>
      <c r="BY172" s="457"/>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56"/>
      <c r="CX172" s="457"/>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56"/>
      <c r="DW172" s="457"/>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48">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48">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48">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48">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51">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51">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49"/>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49"/>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49"/>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49"/>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52"/>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52"/>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49"/>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49"/>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49"/>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49"/>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52"/>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52"/>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ht="15">
      <c r="A176" s="449"/>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49"/>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49"/>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49"/>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52"/>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52"/>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49"/>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49"/>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49"/>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49"/>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52"/>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52"/>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49"/>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49"/>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49"/>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49"/>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52"/>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52"/>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49"/>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49"/>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49"/>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49"/>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52"/>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52"/>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ht="15">
      <c r="A180" s="449"/>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49"/>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49"/>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49"/>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52"/>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52"/>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49"/>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49"/>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49"/>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49"/>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52"/>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52"/>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49"/>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49"/>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49"/>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49"/>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52"/>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52"/>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49"/>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49"/>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49"/>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49"/>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52"/>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52"/>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ht="15">
      <c r="A184" s="449"/>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49"/>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49"/>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49"/>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52"/>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52"/>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49"/>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49"/>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49"/>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49"/>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52"/>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52"/>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49"/>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49"/>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49"/>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49"/>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52"/>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52"/>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49"/>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49"/>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49"/>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49"/>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52"/>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52"/>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ht="15">
      <c r="A188" s="449"/>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49"/>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49"/>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49"/>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52"/>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52"/>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5.75" thickBot="1">
      <c r="A189" s="450"/>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50"/>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50"/>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50"/>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53"/>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53"/>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5" thickBot="1"/>
    <row r="192" spans="1:148" ht="16.350000000000001" customHeight="1" thickBot="1">
      <c r="A192" s="466" t="s">
        <v>63</v>
      </c>
      <c r="B192" s="467"/>
      <c r="C192" s="470" t="s">
        <v>61</v>
      </c>
      <c r="D192" s="471"/>
      <c r="E192" s="471"/>
      <c r="F192" s="471"/>
      <c r="G192" s="471"/>
      <c r="H192" s="471"/>
      <c r="I192" s="471"/>
      <c r="J192" s="471"/>
      <c r="K192" s="471"/>
      <c r="L192" s="471"/>
      <c r="M192" s="472"/>
      <c r="N192" s="471" t="s">
        <v>62</v>
      </c>
      <c r="O192" s="471"/>
      <c r="P192" s="471"/>
      <c r="Q192" s="471"/>
      <c r="R192" s="471"/>
      <c r="S192" s="471"/>
      <c r="T192" s="471"/>
      <c r="U192" s="471"/>
      <c r="V192" s="471"/>
      <c r="W192" s="473"/>
      <c r="Z192" s="466" t="s">
        <v>64</v>
      </c>
      <c r="AA192" s="467"/>
      <c r="AB192" s="470" t="s">
        <v>61</v>
      </c>
      <c r="AC192" s="471"/>
      <c r="AD192" s="471"/>
      <c r="AE192" s="471"/>
      <c r="AF192" s="471"/>
      <c r="AG192" s="471"/>
      <c r="AH192" s="471"/>
      <c r="AI192" s="471"/>
      <c r="AJ192" s="471"/>
      <c r="AK192" s="471"/>
      <c r="AL192" s="472"/>
      <c r="AM192" s="471" t="s">
        <v>62</v>
      </c>
      <c r="AN192" s="471"/>
      <c r="AO192" s="471"/>
      <c r="AP192" s="471"/>
      <c r="AQ192" s="471"/>
      <c r="AR192" s="471"/>
      <c r="AS192" s="471"/>
      <c r="AT192" s="471"/>
      <c r="AU192" s="471"/>
      <c r="AV192" s="473"/>
      <c r="AY192" s="466" t="s">
        <v>65</v>
      </c>
      <c r="AZ192" s="467"/>
      <c r="BA192" s="470" t="s">
        <v>61</v>
      </c>
      <c r="BB192" s="471"/>
      <c r="BC192" s="471"/>
      <c r="BD192" s="471"/>
      <c r="BE192" s="471"/>
      <c r="BF192" s="471"/>
      <c r="BG192" s="471"/>
      <c r="BH192" s="471"/>
      <c r="BI192" s="471"/>
      <c r="BJ192" s="471"/>
      <c r="BK192" s="472"/>
      <c r="BL192" s="471" t="s">
        <v>62</v>
      </c>
      <c r="BM192" s="471"/>
      <c r="BN192" s="471"/>
      <c r="BO192" s="471"/>
      <c r="BP192" s="471"/>
      <c r="BQ192" s="471"/>
      <c r="BR192" s="471"/>
      <c r="BS192" s="471"/>
      <c r="BT192" s="471"/>
      <c r="BU192" s="473"/>
      <c r="BX192" s="454" t="s">
        <v>401</v>
      </c>
      <c r="BY192" s="455"/>
      <c r="BZ192" s="458" t="s">
        <v>61</v>
      </c>
      <c r="CA192" s="459"/>
      <c r="CB192" s="459"/>
      <c r="CC192" s="459"/>
      <c r="CD192" s="459"/>
      <c r="CE192" s="459"/>
      <c r="CF192" s="459"/>
      <c r="CG192" s="459"/>
      <c r="CH192" s="459"/>
      <c r="CI192" s="459"/>
      <c r="CJ192" s="459"/>
      <c r="CK192" s="459" t="s">
        <v>62</v>
      </c>
      <c r="CL192" s="459"/>
      <c r="CM192" s="459"/>
      <c r="CN192" s="459"/>
      <c r="CO192" s="459"/>
      <c r="CP192" s="459"/>
      <c r="CQ192" s="459"/>
      <c r="CR192" s="459"/>
      <c r="CS192" s="459"/>
      <c r="CT192" s="460"/>
      <c r="CW192" s="454" t="s">
        <v>402</v>
      </c>
      <c r="CX192" s="455"/>
      <c r="CY192" s="461" t="s">
        <v>61</v>
      </c>
      <c r="CZ192" s="462"/>
      <c r="DA192" s="462"/>
      <c r="DB192" s="462"/>
      <c r="DC192" s="462"/>
      <c r="DD192" s="462"/>
      <c r="DE192" s="462"/>
      <c r="DF192" s="462"/>
      <c r="DG192" s="462"/>
      <c r="DH192" s="462"/>
      <c r="DI192" s="463"/>
      <c r="DJ192" s="464" t="s">
        <v>62</v>
      </c>
      <c r="DK192" s="462"/>
      <c r="DL192" s="462"/>
      <c r="DM192" s="462"/>
      <c r="DN192" s="462"/>
      <c r="DO192" s="462"/>
      <c r="DP192" s="462"/>
      <c r="DQ192" s="462"/>
      <c r="DR192" s="462"/>
      <c r="DS192" s="465"/>
      <c r="DV192" s="454" t="s">
        <v>66</v>
      </c>
      <c r="DW192" s="455"/>
      <c r="DX192" s="461" t="s">
        <v>61</v>
      </c>
      <c r="DY192" s="462"/>
      <c r="DZ192" s="462"/>
      <c r="EA192" s="462"/>
      <c r="EB192" s="462"/>
      <c r="EC192" s="462"/>
      <c r="ED192" s="462"/>
      <c r="EE192" s="462"/>
      <c r="EF192" s="462"/>
      <c r="EG192" s="462"/>
      <c r="EH192" s="463"/>
      <c r="EI192" s="464" t="s">
        <v>62</v>
      </c>
      <c r="EJ192" s="462"/>
      <c r="EK192" s="462"/>
      <c r="EL192" s="462"/>
      <c r="EM192" s="462"/>
      <c r="EN192" s="462"/>
      <c r="EO192" s="462"/>
      <c r="EP192" s="462"/>
      <c r="EQ192" s="462"/>
      <c r="ER192" s="465"/>
    </row>
    <row r="193" spans="1:148" ht="66.75" thickBot="1">
      <c r="A193" s="468"/>
      <c r="B193" s="46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68"/>
      <c r="AA193" s="46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68"/>
      <c r="AZ193" s="46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56"/>
      <c r="BY193" s="457"/>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56"/>
      <c r="CX193" s="457"/>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56"/>
      <c r="DW193" s="457"/>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48">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48">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48">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48">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51">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51">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49"/>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49"/>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49"/>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49"/>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52"/>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52"/>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49"/>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49"/>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49"/>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49"/>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52"/>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52"/>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ht="15">
      <c r="A197" s="449"/>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49"/>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49"/>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49"/>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52"/>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52"/>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49"/>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49"/>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49"/>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49"/>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52"/>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52"/>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49"/>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49"/>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49"/>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49"/>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52"/>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52"/>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49"/>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49"/>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49"/>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49"/>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52"/>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52"/>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ht="15">
      <c r="A201" s="449"/>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49"/>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49"/>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49"/>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52"/>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52"/>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49"/>
      <c r="B202" s="129" t="s">
        <v>21</v>
      </c>
      <c r="C202" s="170">
        <v>877665.65200005448</v>
      </c>
      <c r="D202" s="171">
        <v>791672.8170000005</v>
      </c>
      <c r="E202" s="172">
        <v>81581.609999998676</v>
      </c>
      <c r="F202" s="173">
        <v>55192.595999999663</v>
      </c>
      <c r="G202" s="174">
        <v>55192.595999999663</v>
      </c>
      <c r="H202" s="174">
        <v>0</v>
      </c>
      <c r="I202" s="175">
        <v>26389.281000000316</v>
      </c>
      <c r="J202" s="176">
        <v>12485.639000000112</v>
      </c>
      <c r="K202" s="176">
        <v>0.315</v>
      </c>
      <c r="L202" s="176">
        <v>13903.486000000104</v>
      </c>
      <c r="M202" s="270">
        <v>157.77699999999996</v>
      </c>
      <c r="N202" s="263">
        <f t="shared" si="537"/>
        <v>0.90202096344537286</v>
      </c>
      <c r="O202" s="204">
        <f t="shared" si="538"/>
        <v>9.2952948328429749E-2</v>
      </c>
      <c r="P202" s="205">
        <f t="shared" si="539"/>
        <v>6.2885673917197155E-2</v>
      </c>
      <c r="Q202" s="206">
        <f t="shared" si="540"/>
        <v>6.2885673917197155E-2</v>
      </c>
      <c r="R202" s="206">
        <f t="shared" si="541"/>
        <v>0</v>
      </c>
      <c r="S202" s="207">
        <f t="shared" si="542"/>
        <v>3.0067578627309296E-2</v>
      </c>
      <c r="T202" s="208">
        <f t="shared" si="543"/>
        <v>1.422596289549148E-2</v>
      </c>
      <c r="U202" s="208">
        <f t="shared" si="544"/>
        <v>3.5890660558740935E-7</v>
      </c>
      <c r="V202" s="208">
        <f t="shared" si="545"/>
        <v>1.5841437987593982E-2</v>
      </c>
      <c r="W202" s="255">
        <f t="shared" si="546"/>
        <v>1.7976891272941163E-4</v>
      </c>
      <c r="Z202" s="449"/>
      <c r="AA202" s="129" t="s">
        <v>21</v>
      </c>
      <c r="AB202" s="170">
        <v>722928.90199998242</v>
      </c>
      <c r="AC202" s="171">
        <v>659631.69199997303</v>
      </c>
      <c r="AD202" s="172">
        <v>59719.572999999225</v>
      </c>
      <c r="AE202" s="173">
        <v>38053.695000000022</v>
      </c>
      <c r="AF202" s="174">
        <v>38053.695000000022</v>
      </c>
      <c r="AG202" s="174">
        <v>0</v>
      </c>
      <c r="AH202" s="175">
        <v>21666.037000000346</v>
      </c>
      <c r="AI202" s="176">
        <v>11630.122000000074</v>
      </c>
      <c r="AJ202" s="176">
        <v>0.315</v>
      </c>
      <c r="AK202" s="176">
        <v>10035.754000000068</v>
      </c>
      <c r="AL202" s="270">
        <v>137.46799999999999</v>
      </c>
      <c r="AM202" s="263">
        <f t="shared" si="547"/>
        <v>0.91244338160378191</v>
      </c>
      <c r="AN202" s="204">
        <f t="shared" si="548"/>
        <v>8.2607809474465693E-2</v>
      </c>
      <c r="AO202" s="205">
        <f t="shared" si="549"/>
        <v>5.2638226103181786E-2</v>
      </c>
      <c r="AP202" s="206">
        <f t="shared" si="550"/>
        <v>5.2638226103181786E-2</v>
      </c>
      <c r="AQ202" s="206">
        <f t="shared" si="551"/>
        <v>0</v>
      </c>
      <c r="AR202" s="207">
        <f t="shared" si="552"/>
        <v>2.9969803309926143E-2</v>
      </c>
      <c r="AS202" s="208">
        <f t="shared" si="553"/>
        <v>1.6087504549652597E-2</v>
      </c>
      <c r="AT202" s="208">
        <f t="shared" si="554"/>
        <v>4.3572749564798514E-7</v>
      </c>
      <c r="AU202" s="208">
        <f t="shared" si="555"/>
        <v>1.3882076055108822E-2</v>
      </c>
      <c r="AV202" s="255">
        <f t="shared" si="556"/>
        <v>1.9015424562456257E-4</v>
      </c>
      <c r="AY202" s="449"/>
      <c r="AZ202" s="129" t="s">
        <v>21</v>
      </c>
      <c r="BA202" s="170">
        <v>154736.7500000014</v>
      </c>
      <c r="BB202" s="171">
        <v>132041.12500000052</v>
      </c>
      <c r="BC202" s="172">
        <v>21862.037000000055</v>
      </c>
      <c r="BD202" s="173">
        <v>17138.901000000031</v>
      </c>
      <c r="BE202" s="174">
        <v>17138.901000000031</v>
      </c>
      <c r="BF202" s="174">
        <v>0</v>
      </c>
      <c r="BG202" s="175">
        <v>4723.2440000000079</v>
      </c>
      <c r="BH202" s="176">
        <v>855.51699999999948</v>
      </c>
      <c r="BI202" s="176">
        <v>0</v>
      </c>
      <c r="BJ202" s="176">
        <v>3867.7319999999945</v>
      </c>
      <c r="BK202" s="270">
        <v>20.309000000000005</v>
      </c>
      <c r="BL202" s="263">
        <f t="shared" si="557"/>
        <v>0.85332750623235487</v>
      </c>
      <c r="BM202" s="204">
        <f t="shared" si="558"/>
        <v>0.14128535722767771</v>
      </c>
      <c r="BN202" s="205">
        <f t="shared" si="559"/>
        <v>0.1107616710316061</v>
      </c>
      <c r="BO202" s="206">
        <f t="shared" si="560"/>
        <v>0.1107616710316061</v>
      </c>
      <c r="BP202" s="206">
        <f t="shared" si="561"/>
        <v>0</v>
      </c>
      <c r="BQ202" s="207">
        <f t="shared" si="562"/>
        <v>3.0524384155670617E-2</v>
      </c>
      <c r="BR202" s="208">
        <f t="shared" si="563"/>
        <v>5.5288546515290761E-3</v>
      </c>
      <c r="BS202" s="208">
        <f t="shared" si="564"/>
        <v>0</v>
      </c>
      <c r="BT202" s="208">
        <f t="shared" si="565"/>
        <v>2.4995561817085853E-2</v>
      </c>
      <c r="BU202" s="255">
        <f t="shared" si="566"/>
        <v>1.312487175800178E-4</v>
      </c>
      <c r="BX202" s="449"/>
      <c r="BY202" s="129" t="s">
        <v>21</v>
      </c>
      <c r="BZ202" s="170">
        <v>192351.61499999042</v>
      </c>
      <c r="CA202" s="171">
        <v>171677.26999999577</v>
      </c>
      <c r="CB202" s="172">
        <v>19374.329000000049</v>
      </c>
      <c r="CC202" s="173">
        <v>13299.499000000003</v>
      </c>
      <c r="CD202" s="174">
        <v>13299.499000000003</v>
      </c>
      <c r="CE202" s="174">
        <v>0</v>
      </c>
      <c r="CF202" s="175">
        <v>6074.84800000002</v>
      </c>
      <c r="CG202" s="176">
        <v>3992.5280000000007</v>
      </c>
      <c r="CH202" s="176">
        <v>5.0180000000000007</v>
      </c>
      <c r="CI202" s="176">
        <v>2077.2919999999995</v>
      </c>
      <c r="CJ202" s="270">
        <v>210.95400000000004</v>
      </c>
      <c r="CK202" s="263">
        <f t="shared" si="567"/>
        <v>0.89251795468420847</v>
      </c>
      <c r="CL202" s="204">
        <f t="shared" si="568"/>
        <v>0.10072350575273836</v>
      </c>
      <c r="CM202" s="205">
        <f t="shared" si="569"/>
        <v>6.9141602996162344E-2</v>
      </c>
      <c r="CN202" s="206">
        <f t="shared" si="570"/>
        <v>6.9141602996162344E-2</v>
      </c>
      <c r="CO202" s="206">
        <f t="shared" si="571"/>
        <v>0</v>
      </c>
      <c r="CP202" s="207">
        <f t="shared" si="572"/>
        <v>3.1581996335202707E-2</v>
      </c>
      <c r="CQ202" s="208">
        <f t="shared" si="573"/>
        <v>2.0756404878639566E-2</v>
      </c>
      <c r="CR202" s="208">
        <f t="shared" si="574"/>
        <v>2.6087641634827192E-5</v>
      </c>
      <c r="CS202" s="208">
        <f t="shared" si="575"/>
        <v>1.0799451826802198E-2</v>
      </c>
      <c r="CT202" s="255">
        <f t="shared" si="576"/>
        <v>1.0967103135578588E-3</v>
      </c>
      <c r="CW202" s="452"/>
      <c r="CX202" s="129" t="s">
        <v>21</v>
      </c>
      <c r="CY202" s="170">
        <v>175074.32599999179</v>
      </c>
      <c r="CZ202" s="171">
        <v>155467.4259999957</v>
      </c>
      <c r="DA202" s="172">
        <v>18581.40700000005</v>
      </c>
      <c r="DB202" s="173">
        <v>12782.63899999999</v>
      </c>
      <c r="DC202" s="174">
        <v>12782.63899999999</v>
      </c>
      <c r="DD202" s="174">
        <v>0</v>
      </c>
      <c r="DE202" s="175">
        <v>5798.7600000000139</v>
      </c>
      <c r="DF202" s="176">
        <v>3911.7740000000031</v>
      </c>
      <c r="DG202" s="176">
        <v>5.0180000000000007</v>
      </c>
      <c r="DH202" s="176">
        <v>1881.9570000000003</v>
      </c>
      <c r="DI202" s="270">
        <v>166.304</v>
      </c>
      <c r="DJ202" s="263">
        <f t="shared" si="577"/>
        <v>0.88800813661280631</v>
      </c>
      <c r="DK202" s="204">
        <f t="shared" si="578"/>
        <v>0.10613439117281492</v>
      </c>
      <c r="DL202" s="205">
        <f t="shared" si="579"/>
        <v>7.3012641499477143E-2</v>
      </c>
      <c r="DM202" s="206">
        <f t="shared" si="580"/>
        <v>7.3012641499477143E-2</v>
      </c>
      <c r="DN202" s="206">
        <f t="shared" si="581"/>
        <v>0</v>
      </c>
      <c r="DO202" s="207">
        <f t="shared" si="582"/>
        <v>3.312170397845933E-2</v>
      </c>
      <c r="DP202" s="208">
        <f t="shared" si="583"/>
        <v>2.234350455246183E-2</v>
      </c>
      <c r="DQ202" s="208">
        <f t="shared" si="584"/>
        <v>2.8662112341933195E-5</v>
      </c>
      <c r="DR202" s="208">
        <f t="shared" si="585"/>
        <v>1.0749474483198003E-2</v>
      </c>
      <c r="DS202" s="255">
        <f t="shared" si="586"/>
        <v>9.4990512772276956E-4</v>
      </c>
      <c r="DV202" s="452"/>
      <c r="DW202" s="129" t="s">
        <v>21</v>
      </c>
      <c r="DX202" s="170">
        <v>17277.289000000022</v>
      </c>
      <c r="DY202" s="171">
        <v>16209.844000000001</v>
      </c>
      <c r="DZ202" s="172">
        <v>792.92199999999877</v>
      </c>
      <c r="EA202" s="173">
        <v>516.85999999999899</v>
      </c>
      <c r="EB202" s="174">
        <v>516.85999999999899</v>
      </c>
      <c r="EC202" s="174">
        <v>0</v>
      </c>
      <c r="ED202" s="175">
        <v>276.08799999999991</v>
      </c>
      <c r="EE202" s="176">
        <v>80.754000000000076</v>
      </c>
      <c r="EF202" s="176">
        <v>0</v>
      </c>
      <c r="EG202" s="176">
        <v>195.33499999999995</v>
      </c>
      <c r="EH202" s="270">
        <v>44.65</v>
      </c>
      <c r="EI202" s="263">
        <f t="shared" si="587"/>
        <v>0.93821686955632799</v>
      </c>
      <c r="EJ202" s="204">
        <f t="shared" si="588"/>
        <v>4.5893889949979866E-2</v>
      </c>
      <c r="EK202" s="205">
        <f t="shared" si="589"/>
        <v>2.9915572981386043E-2</v>
      </c>
      <c r="EL202" s="206">
        <f t="shared" si="590"/>
        <v>2.9915572981386043E-2</v>
      </c>
      <c r="EM202" s="206">
        <f t="shared" si="591"/>
        <v>0</v>
      </c>
      <c r="EN202" s="207">
        <f t="shared" si="592"/>
        <v>1.597982183431669E-2</v>
      </c>
      <c r="EO202" s="208">
        <f t="shared" si="593"/>
        <v>4.6739971762931078E-3</v>
      </c>
      <c r="EP202" s="208">
        <f t="shared" si="594"/>
        <v>0</v>
      </c>
      <c r="EQ202" s="208">
        <f t="shared" si="595"/>
        <v>1.1305882537474467E-2</v>
      </c>
      <c r="ER202" s="255">
        <f t="shared" si="596"/>
        <v>2.5843174817530654E-3</v>
      </c>
    </row>
    <row r="203" spans="1:148">
      <c r="A203" s="449"/>
      <c r="B203" s="130" t="s">
        <v>22</v>
      </c>
      <c r="C203" s="149">
        <v>1092007.6810001601</v>
      </c>
      <c r="D203" s="150">
        <v>878366.93700010108</v>
      </c>
      <c r="E203" s="151">
        <v>206568.47499999762</v>
      </c>
      <c r="F203" s="152">
        <v>124098.24099999829</v>
      </c>
      <c r="G203" s="153">
        <v>124098.24099999829</v>
      </c>
      <c r="H203" s="153">
        <v>0</v>
      </c>
      <c r="I203" s="154">
        <v>82470.9959999985</v>
      </c>
      <c r="J203" s="155">
        <v>63669.436999999125</v>
      </c>
      <c r="K203" s="155">
        <v>60.465999999999958</v>
      </c>
      <c r="L203" s="155">
        <v>18741.31900000013</v>
      </c>
      <c r="M203" s="267">
        <v>984.29200000000026</v>
      </c>
      <c r="N203" s="260">
        <f t="shared" si="537"/>
        <v>0.80435966915142265</v>
      </c>
      <c r="O203" s="189">
        <f t="shared" si="538"/>
        <v>0.18916393958951222</v>
      </c>
      <c r="P203" s="190">
        <f t="shared" si="539"/>
        <v>0.11364227849234342</v>
      </c>
      <c r="Q203" s="191">
        <f t="shared" si="540"/>
        <v>0.11364227849234342</v>
      </c>
      <c r="R203" s="191">
        <f t="shared" si="541"/>
        <v>0</v>
      </c>
      <c r="S203" s="192">
        <f t="shared" si="542"/>
        <v>7.5522358894457645E-2</v>
      </c>
      <c r="T203" s="193">
        <f t="shared" si="543"/>
        <v>5.8304935128006476E-2</v>
      </c>
      <c r="U203" s="193">
        <f t="shared" si="544"/>
        <v>5.5371405395811588E-5</v>
      </c>
      <c r="V203" s="193">
        <f t="shared" si="545"/>
        <v>1.7162259319307281E-2</v>
      </c>
      <c r="W203" s="252">
        <f t="shared" si="546"/>
        <v>9.0135996030586165E-4</v>
      </c>
      <c r="Z203" s="449"/>
      <c r="AA203" s="130" t="s">
        <v>22</v>
      </c>
      <c r="AB203" s="149">
        <v>894725.86900005187</v>
      </c>
      <c r="AC203" s="150">
        <v>733775.44100003061</v>
      </c>
      <c r="AD203" s="151">
        <v>156152.97699999713</v>
      </c>
      <c r="AE203" s="152">
        <v>86903.728999998886</v>
      </c>
      <c r="AF203" s="153">
        <v>86903.728999998886</v>
      </c>
      <c r="AG203" s="153">
        <v>0</v>
      </c>
      <c r="AH203" s="154">
        <v>69249.570999998454</v>
      </c>
      <c r="AI203" s="155">
        <v>53843.46699999983</v>
      </c>
      <c r="AJ203" s="155">
        <v>0</v>
      </c>
      <c r="AK203" s="155">
        <v>15406.293000000147</v>
      </c>
      <c r="AL203" s="267">
        <v>47.177999999999997</v>
      </c>
      <c r="AM203" s="260">
        <f t="shared" si="547"/>
        <v>0.82011202137264694</v>
      </c>
      <c r="AN203" s="189">
        <f t="shared" si="548"/>
        <v>0.17452605586839032</v>
      </c>
      <c r="AO203" s="190">
        <f t="shared" si="549"/>
        <v>9.7128888312039904E-2</v>
      </c>
      <c r="AP203" s="191">
        <f t="shared" si="550"/>
        <v>9.7128888312039904E-2</v>
      </c>
      <c r="AQ203" s="191">
        <f t="shared" si="551"/>
        <v>0</v>
      </c>
      <c r="AR203" s="192">
        <f t="shared" si="552"/>
        <v>7.7397528560778028E-2</v>
      </c>
      <c r="AS203" s="193">
        <f t="shared" si="553"/>
        <v>6.0178730564899661E-2</v>
      </c>
      <c r="AT203" s="193">
        <f t="shared" si="554"/>
        <v>0</v>
      </c>
      <c r="AU203" s="193">
        <f t="shared" si="555"/>
        <v>1.721900923376482E-2</v>
      </c>
      <c r="AV203" s="252">
        <f t="shared" si="556"/>
        <v>5.2728999612726368E-5</v>
      </c>
      <c r="AY203" s="449"/>
      <c r="AZ203" s="130" t="s">
        <v>22</v>
      </c>
      <c r="BA203" s="149">
        <v>197281.8119999929</v>
      </c>
      <c r="BB203" s="150">
        <v>144591.49599999731</v>
      </c>
      <c r="BC203" s="151">
        <v>50415.497999999883</v>
      </c>
      <c r="BD203" s="152">
        <v>37194.512000000061</v>
      </c>
      <c r="BE203" s="153">
        <v>37194.512000000061</v>
      </c>
      <c r="BF203" s="153">
        <v>0</v>
      </c>
      <c r="BG203" s="154">
        <v>13221.425000000034</v>
      </c>
      <c r="BH203" s="155">
        <v>9825.9699999999866</v>
      </c>
      <c r="BI203" s="155">
        <v>60.465999999999958</v>
      </c>
      <c r="BJ203" s="155">
        <v>3335.0260000000003</v>
      </c>
      <c r="BK203" s="267">
        <v>937.11400000000049</v>
      </c>
      <c r="BL203" s="260">
        <f t="shared" si="557"/>
        <v>0.73291853179046484</v>
      </c>
      <c r="BM203" s="189">
        <f t="shared" si="558"/>
        <v>0.25555066373782948</v>
      </c>
      <c r="BN203" s="190">
        <f t="shared" si="559"/>
        <v>0.18853492687912557</v>
      </c>
      <c r="BO203" s="191">
        <f t="shared" si="560"/>
        <v>0.18853492687912557</v>
      </c>
      <c r="BP203" s="191">
        <f t="shared" si="561"/>
        <v>0</v>
      </c>
      <c r="BQ203" s="192">
        <f t="shared" si="562"/>
        <v>6.7017962101851083E-2</v>
      </c>
      <c r="BR203" s="193">
        <f t="shared" si="563"/>
        <v>4.9806770834000348E-2</v>
      </c>
      <c r="BS203" s="193">
        <f t="shared" si="564"/>
        <v>3.0649556280435081E-4</v>
      </c>
      <c r="BT203" s="193">
        <f t="shared" si="565"/>
        <v>1.6904883254012897E-2</v>
      </c>
      <c r="BU203" s="252">
        <f t="shared" si="566"/>
        <v>4.7501287143491677E-3</v>
      </c>
      <c r="BX203" s="449"/>
      <c r="BY203" s="130" t="s">
        <v>22</v>
      </c>
      <c r="BZ203" s="149">
        <v>174558.84399999082</v>
      </c>
      <c r="CA203" s="150">
        <v>145430.86299999591</v>
      </c>
      <c r="CB203" s="151">
        <v>27874.236000000285</v>
      </c>
      <c r="CC203" s="152">
        <v>8582.4629999999797</v>
      </c>
      <c r="CD203" s="153">
        <v>8582.4629999999797</v>
      </c>
      <c r="CE203" s="153">
        <v>0</v>
      </c>
      <c r="CF203" s="154">
        <v>19291.816000000097</v>
      </c>
      <c r="CG203" s="155">
        <v>11312.761000000064</v>
      </c>
      <c r="CH203" s="155">
        <v>1.1359999999999999</v>
      </c>
      <c r="CI203" s="155">
        <v>7977.9480000000103</v>
      </c>
      <c r="CJ203" s="267">
        <v>34.506999999999998</v>
      </c>
      <c r="CK203" s="260">
        <f t="shared" si="567"/>
        <v>0.8331337425676556</v>
      </c>
      <c r="CL203" s="189">
        <f t="shared" si="568"/>
        <v>0.15968389433194088</v>
      </c>
      <c r="CM203" s="190">
        <f t="shared" si="569"/>
        <v>4.9166589347947508E-2</v>
      </c>
      <c r="CN203" s="191">
        <f t="shared" si="570"/>
        <v>4.9166589347947508E-2</v>
      </c>
      <c r="CO203" s="191">
        <f t="shared" si="571"/>
        <v>0</v>
      </c>
      <c r="CP203" s="192">
        <f t="shared" si="572"/>
        <v>0.11051755131926236</v>
      </c>
      <c r="CQ203" s="193">
        <f t="shared" si="573"/>
        <v>6.4807721801827811E-2</v>
      </c>
      <c r="CR203" s="193">
        <f t="shared" si="574"/>
        <v>6.5078341146671414E-6</v>
      </c>
      <c r="CS203" s="193">
        <f t="shared" si="575"/>
        <v>4.5703487816408948E-2</v>
      </c>
      <c r="CT203" s="252">
        <f t="shared" si="576"/>
        <v>1.9768118996022806E-4</v>
      </c>
      <c r="CW203" s="452"/>
      <c r="CX203" s="130" t="s">
        <v>22</v>
      </c>
      <c r="CY203" s="149">
        <v>157685.70499999431</v>
      </c>
      <c r="CZ203" s="150">
        <v>131588.41100000433</v>
      </c>
      <c r="DA203" s="151">
        <v>25500.588000000174</v>
      </c>
      <c r="DB203" s="152">
        <v>6703.0919999999996</v>
      </c>
      <c r="DC203" s="153">
        <v>6703.0919999999996</v>
      </c>
      <c r="DD203" s="153">
        <v>0</v>
      </c>
      <c r="DE203" s="154">
        <v>18797.506000000125</v>
      </c>
      <c r="DF203" s="155">
        <v>11034.388000000059</v>
      </c>
      <c r="DG203" s="155">
        <v>0</v>
      </c>
      <c r="DH203" s="155">
        <v>7763.1420000000071</v>
      </c>
      <c r="DI203" s="267">
        <v>29.321000000000002</v>
      </c>
      <c r="DJ203" s="260">
        <f t="shared" si="577"/>
        <v>0.83449803518974075</v>
      </c>
      <c r="DK203" s="189">
        <f t="shared" si="578"/>
        <v>0.16171781709699742</v>
      </c>
      <c r="DL203" s="190">
        <f t="shared" si="579"/>
        <v>4.2509192573925721E-2</v>
      </c>
      <c r="DM203" s="191">
        <f t="shared" si="580"/>
        <v>4.2509192573925721E-2</v>
      </c>
      <c r="DN203" s="191">
        <f t="shared" si="581"/>
        <v>0</v>
      </c>
      <c r="DO203" s="192">
        <f t="shared" si="582"/>
        <v>0.11920868794036088</v>
      </c>
      <c r="DP203" s="193">
        <f t="shared" si="583"/>
        <v>6.9977097797168472E-2</v>
      </c>
      <c r="DQ203" s="193">
        <f t="shared" si="584"/>
        <v>0</v>
      </c>
      <c r="DR203" s="193">
        <f t="shared" si="585"/>
        <v>4.9231742344686774E-2</v>
      </c>
      <c r="DS203" s="252">
        <f t="shared" si="586"/>
        <v>1.8594583446864164E-4</v>
      </c>
      <c r="DV203" s="452"/>
      <c r="DW203" s="130" t="s">
        <v>22</v>
      </c>
      <c r="DX203" s="149">
        <v>16873.13900000009</v>
      </c>
      <c r="DY203" s="150">
        <v>13842.452000000056</v>
      </c>
      <c r="DZ203" s="151">
        <v>2373.6480000000047</v>
      </c>
      <c r="EA203" s="152">
        <v>1879.3709999999974</v>
      </c>
      <c r="EB203" s="153">
        <v>1879.3709999999974</v>
      </c>
      <c r="EC203" s="153">
        <v>0</v>
      </c>
      <c r="ED203" s="154">
        <v>494.30999999999949</v>
      </c>
      <c r="EE203" s="155">
        <v>278.37299999999993</v>
      </c>
      <c r="EF203" s="155">
        <v>1.1359999999999999</v>
      </c>
      <c r="EG203" s="155">
        <v>214.80600000000027</v>
      </c>
      <c r="EH203" s="267">
        <v>5.1859999999999999</v>
      </c>
      <c r="EI203" s="260">
        <f t="shared" si="587"/>
        <v>0.82038392500648405</v>
      </c>
      <c r="EJ203" s="189">
        <f t="shared" si="588"/>
        <v>0.14067613619493041</v>
      </c>
      <c r="EK203" s="190">
        <f t="shared" si="589"/>
        <v>0.1113824167512629</v>
      </c>
      <c r="EL203" s="191">
        <f t="shared" si="590"/>
        <v>0.1113824167512629</v>
      </c>
      <c r="EM203" s="191">
        <f t="shared" si="591"/>
        <v>0</v>
      </c>
      <c r="EN203" s="192">
        <f t="shared" si="592"/>
        <v>2.929567521490796E-2</v>
      </c>
      <c r="EO203" s="193">
        <f t="shared" si="593"/>
        <v>1.6497997201350527E-2</v>
      </c>
      <c r="EP203" s="193">
        <f t="shared" si="594"/>
        <v>6.7325943323289988E-5</v>
      </c>
      <c r="EQ203" s="193">
        <f t="shared" si="595"/>
        <v>1.2730648399210077E-2</v>
      </c>
      <c r="ER203" s="252">
        <f t="shared" si="596"/>
        <v>3.0735241379804742E-4</v>
      </c>
    </row>
    <row r="204" spans="1:148">
      <c r="A204" s="449"/>
      <c r="B204" s="131" t="s">
        <v>23</v>
      </c>
      <c r="C204" s="156">
        <v>1416845.6070000485</v>
      </c>
      <c r="D204" s="157">
        <v>1127150.7080001032</v>
      </c>
      <c r="E204" s="158">
        <v>279024.78899999714</v>
      </c>
      <c r="F204" s="159">
        <v>203066.83499999903</v>
      </c>
      <c r="G204" s="160">
        <v>203066.83499999903</v>
      </c>
      <c r="H204" s="160">
        <v>0</v>
      </c>
      <c r="I204" s="161">
        <v>75958.856999998839</v>
      </c>
      <c r="J204" s="162">
        <v>60271.423999999446</v>
      </c>
      <c r="K204" s="162">
        <v>4.666999999999998</v>
      </c>
      <c r="L204" s="162">
        <v>15683.097000000174</v>
      </c>
      <c r="M204" s="268">
        <v>286.00399999999973</v>
      </c>
      <c r="N204" s="261">
        <f t="shared" si="537"/>
        <v>0.7955353091623516</v>
      </c>
      <c r="O204" s="194">
        <f t="shared" si="538"/>
        <v>0.19693379971780339</v>
      </c>
      <c r="P204" s="195">
        <f t="shared" si="539"/>
        <v>0.14332319202369667</v>
      </c>
      <c r="Q204" s="196">
        <f t="shared" si="540"/>
        <v>0.14332319202369667</v>
      </c>
      <c r="R204" s="196">
        <f t="shared" si="541"/>
        <v>0</v>
      </c>
      <c r="S204" s="197">
        <f t="shared" si="542"/>
        <v>5.3611245025370104E-2</v>
      </c>
      <c r="T204" s="198">
        <f t="shared" si="543"/>
        <v>4.2539161431720755E-2</v>
      </c>
      <c r="U204" s="198">
        <f t="shared" si="544"/>
        <v>3.2939368812962258E-6</v>
      </c>
      <c r="V204" s="198">
        <f t="shared" si="545"/>
        <v>1.1069023274319004E-2</v>
      </c>
      <c r="W204" s="253">
        <f t="shared" si="546"/>
        <v>2.0185967940823771E-4</v>
      </c>
      <c r="Z204" s="449"/>
      <c r="AA204" s="131" t="s">
        <v>23</v>
      </c>
      <c r="AB204" s="156">
        <v>1141461.2410000938</v>
      </c>
      <c r="AC204" s="157">
        <v>921248.69000010926</v>
      </c>
      <c r="AD204" s="158">
        <v>211818.71199999709</v>
      </c>
      <c r="AE204" s="159">
        <v>144264.68800000037</v>
      </c>
      <c r="AF204" s="160">
        <v>144264.68800000037</v>
      </c>
      <c r="AG204" s="160">
        <v>0</v>
      </c>
      <c r="AH204" s="161">
        <v>67554.594999998779</v>
      </c>
      <c r="AI204" s="162">
        <v>53290.008999999365</v>
      </c>
      <c r="AJ204" s="162">
        <v>4.666999999999998</v>
      </c>
      <c r="AK204" s="162">
        <v>14260.201000000141</v>
      </c>
      <c r="AL204" s="268">
        <v>51.319000000000003</v>
      </c>
      <c r="AM204" s="261">
        <f t="shared" si="547"/>
        <v>0.80707838068417914</v>
      </c>
      <c r="AN204" s="194">
        <f t="shared" si="548"/>
        <v>0.18556802841103187</v>
      </c>
      <c r="AO204" s="195">
        <f t="shared" si="549"/>
        <v>0.12638597161091739</v>
      </c>
      <c r="AP204" s="196">
        <f t="shared" si="550"/>
        <v>0.12638597161091739</v>
      </c>
      <c r="AQ204" s="196">
        <f t="shared" si="551"/>
        <v>0</v>
      </c>
      <c r="AR204" s="197">
        <f t="shared" si="552"/>
        <v>5.9182557036111604E-2</v>
      </c>
      <c r="AS204" s="198">
        <f t="shared" si="553"/>
        <v>4.6685780546792115E-2</v>
      </c>
      <c r="AT204" s="198">
        <f t="shared" si="554"/>
        <v>4.0886188968720442E-6</v>
      </c>
      <c r="AU204" s="198">
        <f t="shared" si="555"/>
        <v>1.249293492217575E-2</v>
      </c>
      <c r="AV204" s="253">
        <f t="shared" si="556"/>
        <v>4.4959038604794628E-5</v>
      </c>
      <c r="AY204" s="449"/>
      <c r="AZ204" s="131" t="s">
        <v>23</v>
      </c>
      <c r="BA204" s="156">
        <v>275384.3659999973</v>
      </c>
      <c r="BB204" s="157">
        <v>205902.01799999783</v>
      </c>
      <c r="BC204" s="158">
        <v>67206.077000000078</v>
      </c>
      <c r="BD204" s="159">
        <v>58802.147000000252</v>
      </c>
      <c r="BE204" s="160">
        <v>58802.147000000252</v>
      </c>
      <c r="BF204" s="160">
        <v>0</v>
      </c>
      <c r="BG204" s="161">
        <v>8404.2619999999606</v>
      </c>
      <c r="BH204" s="162">
        <v>6981.4149999999727</v>
      </c>
      <c r="BI204" s="162">
        <v>0</v>
      </c>
      <c r="BJ204" s="162">
        <v>1422.8959999999977</v>
      </c>
      <c r="BK204" s="268">
        <v>234.68499999999986</v>
      </c>
      <c r="BL204" s="261">
        <f t="shared" si="557"/>
        <v>0.74768956927641939</v>
      </c>
      <c r="BM204" s="194">
        <f t="shared" si="558"/>
        <v>0.24404463469070259</v>
      </c>
      <c r="BN204" s="195">
        <f t="shared" si="559"/>
        <v>0.21352754280902361</v>
      </c>
      <c r="BO204" s="196">
        <f t="shared" si="560"/>
        <v>0.21352754280902361</v>
      </c>
      <c r="BP204" s="196">
        <f t="shared" si="561"/>
        <v>0</v>
      </c>
      <c r="BQ204" s="197">
        <f t="shared" si="562"/>
        <v>3.0518297469363395E-2</v>
      </c>
      <c r="BR204" s="198">
        <f t="shared" si="563"/>
        <v>2.5351529941245978E-2</v>
      </c>
      <c r="BS204" s="198">
        <f t="shared" si="564"/>
        <v>0</v>
      </c>
      <c r="BT204" s="198">
        <f t="shared" si="565"/>
        <v>5.1669454612394798E-3</v>
      </c>
      <c r="BU204" s="253">
        <f t="shared" si="566"/>
        <v>8.5220887230759554E-4</v>
      </c>
      <c r="BX204" s="449"/>
      <c r="BY204" s="131" t="s">
        <v>23</v>
      </c>
      <c r="BZ204" s="156">
        <v>131012.53700000422</v>
      </c>
      <c r="CA204" s="157">
        <v>110748.52100000289</v>
      </c>
      <c r="CB204" s="158">
        <v>18999.404000000333</v>
      </c>
      <c r="CC204" s="159">
        <v>4144.5759999999991</v>
      </c>
      <c r="CD204" s="160">
        <v>4144.5759999999991</v>
      </c>
      <c r="CE204" s="160">
        <v>0</v>
      </c>
      <c r="CF204" s="161">
        <v>14854.898000000132</v>
      </c>
      <c r="CG204" s="162">
        <v>11628.002000000177</v>
      </c>
      <c r="CH204" s="162">
        <v>0.153</v>
      </c>
      <c r="CI204" s="162">
        <v>3226.7620000000043</v>
      </c>
      <c r="CJ204" s="268">
        <v>27.353999999999999</v>
      </c>
      <c r="CK204" s="261">
        <f t="shared" si="567"/>
        <v>0.84532765745921956</v>
      </c>
      <c r="CL204" s="194">
        <f t="shared" si="568"/>
        <v>0.14501973959942263</v>
      </c>
      <c r="CM204" s="195">
        <f t="shared" si="569"/>
        <v>3.1634957194973376E-2</v>
      </c>
      <c r="CN204" s="196">
        <f t="shared" si="570"/>
        <v>3.1634957194973376E-2</v>
      </c>
      <c r="CO204" s="196">
        <f t="shared" si="571"/>
        <v>0</v>
      </c>
      <c r="CP204" s="197">
        <f t="shared" si="572"/>
        <v>0.113385316704459</v>
      </c>
      <c r="CQ204" s="198">
        <f t="shared" si="573"/>
        <v>8.8754880000528516E-2</v>
      </c>
      <c r="CR204" s="198">
        <f t="shared" si="574"/>
        <v>1.1678271675633231E-6</v>
      </c>
      <c r="CS204" s="198">
        <f t="shared" si="575"/>
        <v>2.4629413901052083E-2</v>
      </c>
      <c r="CT204" s="253">
        <f t="shared" si="576"/>
        <v>2.0878917870279176E-4</v>
      </c>
      <c r="CW204" s="452"/>
      <c r="CX204" s="131" t="s">
        <v>23</v>
      </c>
      <c r="CY204" s="156">
        <v>117960.75300000506</v>
      </c>
      <c r="CZ204" s="157">
        <v>100748.75200000042</v>
      </c>
      <c r="DA204" s="158">
        <v>16690.28300000021</v>
      </c>
      <c r="DB204" s="159">
        <v>2215.5780000000082</v>
      </c>
      <c r="DC204" s="160">
        <v>2215.5780000000082</v>
      </c>
      <c r="DD204" s="160">
        <v>0</v>
      </c>
      <c r="DE204" s="161">
        <v>14474.742000000131</v>
      </c>
      <c r="DF204" s="162">
        <v>11337.503000000164</v>
      </c>
      <c r="DG204" s="162">
        <v>0.153</v>
      </c>
      <c r="DH204" s="162">
        <v>3137.106000000002</v>
      </c>
      <c r="DI204" s="268">
        <v>19.603999999999999</v>
      </c>
      <c r="DJ204" s="261">
        <f t="shared" si="577"/>
        <v>0.85408705385253092</v>
      </c>
      <c r="DK204" s="194">
        <f t="shared" si="578"/>
        <v>0.14149013613027286</v>
      </c>
      <c r="DL204" s="195">
        <f t="shared" si="579"/>
        <v>1.8782331781146844E-2</v>
      </c>
      <c r="DM204" s="196">
        <f t="shared" si="580"/>
        <v>1.8782331781146844E-2</v>
      </c>
      <c r="DN204" s="196">
        <f t="shared" si="581"/>
        <v>0</v>
      </c>
      <c r="DO204" s="197">
        <f t="shared" si="582"/>
        <v>0.12270811801277252</v>
      </c>
      <c r="DP204" s="198">
        <f t="shared" si="583"/>
        <v>9.61125010790638E-2</v>
      </c>
      <c r="DQ204" s="198">
        <f t="shared" si="584"/>
        <v>1.2970415677152674E-6</v>
      </c>
      <c r="DR204" s="198">
        <f t="shared" si="585"/>
        <v>2.6594489440058655E-2</v>
      </c>
      <c r="DS204" s="253">
        <f t="shared" si="586"/>
        <v>1.6619086858490263E-4</v>
      </c>
      <c r="DV204" s="452"/>
      <c r="DW204" s="131" t="s">
        <v>23</v>
      </c>
      <c r="DX204" s="156">
        <v>13051.783999999911</v>
      </c>
      <c r="DY204" s="157">
        <v>9999.7689999999966</v>
      </c>
      <c r="DZ204" s="158">
        <v>2309.1209999999951</v>
      </c>
      <c r="EA204" s="159">
        <v>1928.997999999993</v>
      </c>
      <c r="EB204" s="160">
        <v>1928.997999999993</v>
      </c>
      <c r="EC204" s="160">
        <v>0</v>
      </c>
      <c r="ED204" s="161">
        <v>380.15599999999984</v>
      </c>
      <c r="EE204" s="162">
        <v>290.4989999999998</v>
      </c>
      <c r="EF204" s="162">
        <v>0</v>
      </c>
      <c r="EG204" s="162">
        <v>89.655999999999935</v>
      </c>
      <c r="EH204" s="268">
        <v>7.7500000000000009</v>
      </c>
      <c r="EI204" s="261">
        <f t="shared" si="587"/>
        <v>0.76616108571824859</v>
      </c>
      <c r="EJ204" s="194">
        <f t="shared" si="588"/>
        <v>0.17691995209237379</v>
      </c>
      <c r="EK204" s="195">
        <f t="shared" si="589"/>
        <v>0.14779573428429449</v>
      </c>
      <c r="EL204" s="196">
        <f t="shared" si="590"/>
        <v>0.14779573428429449</v>
      </c>
      <c r="EM204" s="196">
        <f t="shared" si="591"/>
        <v>0</v>
      </c>
      <c r="EN204" s="197">
        <f t="shared" si="592"/>
        <v>2.9126746198067825E-2</v>
      </c>
      <c r="EO204" s="198">
        <f t="shared" si="593"/>
        <v>2.2257417070340867E-2</v>
      </c>
      <c r="EP204" s="198">
        <f t="shared" si="594"/>
        <v>0</v>
      </c>
      <c r="EQ204" s="198">
        <f t="shared" si="595"/>
        <v>6.8692525098485039E-3</v>
      </c>
      <c r="ER204" s="253">
        <f t="shared" si="596"/>
        <v>5.937885579473315E-4</v>
      </c>
    </row>
    <row r="205" spans="1:148" ht="15">
      <c r="A205" s="449"/>
      <c r="B205" s="132" t="s">
        <v>24</v>
      </c>
      <c r="C205" s="163">
        <f t="shared" ref="C205:M205" si="609">IF(COUNT(C202:C204)=0,"",SUM(C202:C204))</f>
        <v>3386518.940000263</v>
      </c>
      <c r="D205" s="164">
        <f t="shared" si="609"/>
        <v>2797190.4620002052</v>
      </c>
      <c r="E205" s="165">
        <f t="shared" si="609"/>
        <v>567174.87399999343</v>
      </c>
      <c r="F205" s="166">
        <f t="shared" si="609"/>
        <v>382357.67199999699</v>
      </c>
      <c r="G205" s="167">
        <f t="shared" si="609"/>
        <v>382357.67199999699</v>
      </c>
      <c r="H205" s="167">
        <f t="shared" si="609"/>
        <v>0</v>
      </c>
      <c r="I205" s="168">
        <f t="shared" si="609"/>
        <v>184819.13399999763</v>
      </c>
      <c r="J205" s="169">
        <f t="shared" si="609"/>
        <v>136426.49999999869</v>
      </c>
      <c r="K205" s="169">
        <f t="shared" si="609"/>
        <v>65.447999999999951</v>
      </c>
      <c r="L205" s="169">
        <f t="shared" si="609"/>
        <v>48327.902000000409</v>
      </c>
      <c r="M205" s="269">
        <f t="shared" si="609"/>
        <v>1428.0729999999999</v>
      </c>
      <c r="N205" s="262">
        <f t="shared" si="537"/>
        <v>0.82597809478070949</v>
      </c>
      <c r="O205" s="199">
        <f t="shared" si="538"/>
        <v>0.16748020136569777</v>
      </c>
      <c r="P205" s="200">
        <f t="shared" si="539"/>
        <v>0.1129058123619906</v>
      </c>
      <c r="Q205" s="201">
        <f t="shared" si="540"/>
        <v>0.1129058123619906</v>
      </c>
      <c r="R205" s="201">
        <f t="shared" si="541"/>
        <v>0</v>
      </c>
      <c r="S205" s="202">
        <f t="shared" si="542"/>
        <v>5.457495950103361E-2</v>
      </c>
      <c r="T205" s="203">
        <f t="shared" si="543"/>
        <v>4.0285172596727925E-2</v>
      </c>
      <c r="U205" s="203">
        <f t="shared" si="544"/>
        <v>1.9326039853772342E-5</v>
      </c>
      <c r="V205" s="203">
        <f t="shared" si="545"/>
        <v>1.4270672290997627E-2</v>
      </c>
      <c r="W205" s="254">
        <f t="shared" si="546"/>
        <v>4.2169349272852107E-4</v>
      </c>
      <c r="Z205" s="449"/>
      <c r="AA205" s="132" t="s">
        <v>24</v>
      </c>
      <c r="AB205" s="163">
        <f t="shared" ref="AB205:AL205" si="610">IF(COUNT(AB202:AB204)=0,"",SUM(AB202:AB204))</f>
        <v>2759116.0120001277</v>
      </c>
      <c r="AC205" s="164">
        <f t="shared" si="610"/>
        <v>2314655.823000113</v>
      </c>
      <c r="AD205" s="165">
        <f t="shared" si="610"/>
        <v>427691.26199999347</v>
      </c>
      <c r="AE205" s="166">
        <f t="shared" si="610"/>
        <v>269222.11199999927</v>
      </c>
      <c r="AF205" s="167">
        <f t="shared" si="610"/>
        <v>269222.11199999927</v>
      </c>
      <c r="AG205" s="167">
        <f t="shared" si="610"/>
        <v>0</v>
      </c>
      <c r="AH205" s="168">
        <f t="shared" si="610"/>
        <v>158470.20299999759</v>
      </c>
      <c r="AI205" s="169">
        <f t="shared" si="610"/>
        <v>118763.59799999927</v>
      </c>
      <c r="AJ205" s="169">
        <f t="shared" si="610"/>
        <v>4.9819999999999984</v>
      </c>
      <c r="AK205" s="169">
        <f t="shared" si="610"/>
        <v>39702.248000000356</v>
      </c>
      <c r="AL205" s="269">
        <f t="shared" si="610"/>
        <v>235.96499999999997</v>
      </c>
      <c r="AM205" s="262">
        <f t="shared" si="547"/>
        <v>0.83891210551968842</v>
      </c>
      <c r="AN205" s="199">
        <f t="shared" si="548"/>
        <v>0.15501024971036037</v>
      </c>
      <c r="AO205" s="200">
        <f t="shared" si="549"/>
        <v>9.7575495495325626E-2</v>
      </c>
      <c r="AP205" s="201">
        <f t="shared" si="550"/>
        <v>9.7575495495325626E-2</v>
      </c>
      <c r="AQ205" s="201">
        <f t="shared" si="551"/>
        <v>0</v>
      </c>
      <c r="AR205" s="202">
        <f t="shared" si="552"/>
        <v>5.7435135859010146E-2</v>
      </c>
      <c r="AS205" s="203">
        <f t="shared" si="553"/>
        <v>4.3044075523995681E-2</v>
      </c>
      <c r="AT205" s="203">
        <f t="shared" si="554"/>
        <v>1.8056507875464309E-6</v>
      </c>
      <c r="AU205" s="203">
        <f t="shared" si="555"/>
        <v>1.4389481206054672E-2</v>
      </c>
      <c r="AV205" s="254">
        <f t="shared" si="556"/>
        <v>8.5521956660657101E-5</v>
      </c>
      <c r="AY205" s="449"/>
      <c r="AZ205" s="132" t="s">
        <v>24</v>
      </c>
      <c r="BA205" s="163">
        <f t="shared" ref="BA205:BK205" si="611">IF(COUNT(BA202:BA204)=0,"",SUM(BA202:BA204))</f>
        <v>627402.92799999169</v>
      </c>
      <c r="BB205" s="164">
        <f t="shared" si="611"/>
        <v>482534.63899999566</v>
      </c>
      <c r="BC205" s="165">
        <f t="shared" si="611"/>
        <v>139483.61200000002</v>
      </c>
      <c r="BD205" s="166">
        <f t="shared" si="611"/>
        <v>113135.56000000035</v>
      </c>
      <c r="BE205" s="167">
        <f t="shared" si="611"/>
        <v>113135.56000000035</v>
      </c>
      <c r="BF205" s="167">
        <f t="shared" si="611"/>
        <v>0</v>
      </c>
      <c r="BG205" s="168">
        <f t="shared" si="611"/>
        <v>26348.931000000004</v>
      </c>
      <c r="BH205" s="169">
        <f t="shared" si="611"/>
        <v>17662.901999999958</v>
      </c>
      <c r="BI205" s="169">
        <f t="shared" si="611"/>
        <v>60.465999999999958</v>
      </c>
      <c r="BJ205" s="169">
        <f t="shared" si="611"/>
        <v>8625.6539999999914</v>
      </c>
      <c r="BK205" s="269">
        <f t="shared" si="611"/>
        <v>1192.1080000000004</v>
      </c>
      <c r="BL205" s="262">
        <f t="shared" si="557"/>
        <v>0.76909848115978519</v>
      </c>
      <c r="BM205" s="199">
        <f t="shared" si="558"/>
        <v>0.2223190325946357</v>
      </c>
      <c r="BN205" s="200">
        <f t="shared" si="559"/>
        <v>0.18032360856307933</v>
      </c>
      <c r="BO205" s="201">
        <f t="shared" si="560"/>
        <v>0.18032360856307933</v>
      </c>
      <c r="BP205" s="201">
        <f t="shared" si="561"/>
        <v>0</v>
      </c>
      <c r="BQ205" s="202">
        <f t="shared" si="562"/>
        <v>4.1996825045101403E-2</v>
      </c>
      <c r="BR205" s="203">
        <f t="shared" si="563"/>
        <v>2.8152406072290744E-2</v>
      </c>
      <c r="BS205" s="203">
        <f t="shared" si="564"/>
        <v>9.637506824003977E-5</v>
      </c>
      <c r="BT205" s="203">
        <f t="shared" si="565"/>
        <v>1.3748188946928386E-2</v>
      </c>
      <c r="BU205" s="254">
        <f t="shared" si="566"/>
        <v>1.9000676388300441E-3</v>
      </c>
      <c r="BX205" s="449"/>
      <c r="BY205" s="132" t="s">
        <v>24</v>
      </c>
      <c r="BZ205" s="163">
        <f t="shared" ref="BZ205:CJ205" si="612">IF(COUNT(BZ202:BZ204)=0,"",SUM(BZ202:BZ204))</f>
        <v>497922.99599998543</v>
      </c>
      <c r="CA205" s="164">
        <f t="shared" si="612"/>
        <v>427856.65399999451</v>
      </c>
      <c r="CB205" s="165">
        <f t="shared" si="612"/>
        <v>66247.969000000667</v>
      </c>
      <c r="CC205" s="166">
        <f t="shared" si="612"/>
        <v>26026.537999999986</v>
      </c>
      <c r="CD205" s="167">
        <f t="shared" si="612"/>
        <v>26026.537999999986</v>
      </c>
      <c r="CE205" s="167">
        <f t="shared" si="612"/>
        <v>0</v>
      </c>
      <c r="CF205" s="168">
        <f t="shared" si="612"/>
        <v>40221.562000000253</v>
      </c>
      <c r="CG205" s="169">
        <f t="shared" si="612"/>
        <v>26933.291000000241</v>
      </c>
      <c r="CH205" s="169">
        <f t="shared" si="612"/>
        <v>6.3070000000000004</v>
      </c>
      <c r="CI205" s="169">
        <f t="shared" si="612"/>
        <v>13282.002000000013</v>
      </c>
      <c r="CJ205" s="269">
        <f t="shared" si="612"/>
        <v>272.81500000000005</v>
      </c>
      <c r="CK205" s="262">
        <f t="shared" si="567"/>
        <v>0.85928277552380217</v>
      </c>
      <c r="CL205" s="199">
        <f t="shared" si="568"/>
        <v>0.13304862304452114</v>
      </c>
      <c r="CM205" s="200">
        <f t="shared" si="569"/>
        <v>5.2270206857448993E-2</v>
      </c>
      <c r="CN205" s="201">
        <f t="shared" si="570"/>
        <v>5.2270206857448993E-2</v>
      </c>
      <c r="CO205" s="201">
        <f t="shared" si="571"/>
        <v>0</v>
      </c>
      <c r="CP205" s="202">
        <f t="shared" si="572"/>
        <v>8.0778679279961255E-2</v>
      </c>
      <c r="CQ205" s="203">
        <f t="shared" si="573"/>
        <v>5.4091277599882193E-2</v>
      </c>
      <c r="CR205" s="203">
        <f t="shared" si="574"/>
        <v>1.2666617229303836E-5</v>
      </c>
      <c r="CS205" s="203">
        <f t="shared" si="575"/>
        <v>2.667481137987128E-2</v>
      </c>
      <c r="CT205" s="254">
        <f t="shared" si="576"/>
        <v>5.4790600593190527E-4</v>
      </c>
      <c r="CW205" s="452"/>
      <c r="CX205" s="132" t="s">
        <v>24</v>
      </c>
      <c r="CY205" s="163">
        <f t="shared" ref="CY205:DI205" si="613">IF(COUNT(CY202:CY204)=0,"",SUM(CY202:CY204))</f>
        <v>450720.78399999114</v>
      </c>
      <c r="CZ205" s="164">
        <f t="shared" si="613"/>
        <v>387804.5890000005</v>
      </c>
      <c r="DA205" s="165">
        <f t="shared" si="613"/>
        <v>60772.278000000442</v>
      </c>
      <c r="DB205" s="166">
        <f t="shared" si="613"/>
        <v>21701.308999999997</v>
      </c>
      <c r="DC205" s="167">
        <f t="shared" si="613"/>
        <v>21701.308999999997</v>
      </c>
      <c r="DD205" s="167">
        <f t="shared" si="613"/>
        <v>0</v>
      </c>
      <c r="DE205" s="168">
        <f t="shared" si="613"/>
        <v>39071.008000000271</v>
      </c>
      <c r="DF205" s="169">
        <f t="shared" si="613"/>
        <v>26283.665000000226</v>
      </c>
      <c r="DG205" s="169">
        <f t="shared" si="613"/>
        <v>5.1710000000000003</v>
      </c>
      <c r="DH205" s="169">
        <f t="shared" si="613"/>
        <v>12782.205000000009</v>
      </c>
      <c r="DI205" s="269">
        <f t="shared" si="613"/>
        <v>215.22899999999998</v>
      </c>
      <c r="DJ205" s="262">
        <f t="shared" si="577"/>
        <v>0.86040982081715611</v>
      </c>
      <c r="DK205" s="199">
        <f t="shared" si="578"/>
        <v>0.13483353809573076</v>
      </c>
      <c r="DL205" s="200">
        <f t="shared" si="579"/>
        <v>4.8148010409922483E-2</v>
      </c>
      <c r="DM205" s="201">
        <f t="shared" si="580"/>
        <v>4.8148010409922483E-2</v>
      </c>
      <c r="DN205" s="201">
        <f t="shared" si="581"/>
        <v>0</v>
      </c>
      <c r="DO205" s="202">
        <f t="shared" si="582"/>
        <v>8.6685614213878895E-2</v>
      </c>
      <c r="DP205" s="203">
        <f t="shared" si="583"/>
        <v>5.8314739264388446E-2</v>
      </c>
      <c r="DQ205" s="203">
        <f t="shared" si="584"/>
        <v>1.1472734747461972E-5</v>
      </c>
      <c r="DR205" s="203">
        <f t="shared" si="585"/>
        <v>2.8359475430802989E-2</v>
      </c>
      <c r="DS205" s="254">
        <f t="shared" si="586"/>
        <v>4.7752179983784419E-4</v>
      </c>
      <c r="DV205" s="452"/>
      <c r="DW205" s="132" t="s">
        <v>24</v>
      </c>
      <c r="DX205" s="163">
        <f t="shared" ref="DX205:EH205" si="614">IF(COUNT(DX202:DX204)=0,"",SUM(DX202:DX204))</f>
        <v>47202.212000000029</v>
      </c>
      <c r="DY205" s="164">
        <f t="shared" si="614"/>
        <v>40052.065000000053</v>
      </c>
      <c r="DZ205" s="165">
        <f t="shared" si="614"/>
        <v>5475.6909999999989</v>
      </c>
      <c r="EA205" s="166">
        <f t="shared" si="614"/>
        <v>4325.2289999999894</v>
      </c>
      <c r="EB205" s="167">
        <f t="shared" si="614"/>
        <v>4325.2289999999894</v>
      </c>
      <c r="EC205" s="167">
        <f t="shared" si="614"/>
        <v>0</v>
      </c>
      <c r="ED205" s="168">
        <f t="shared" si="614"/>
        <v>1150.5539999999992</v>
      </c>
      <c r="EE205" s="169">
        <f t="shared" si="614"/>
        <v>649.62599999999975</v>
      </c>
      <c r="EF205" s="169">
        <f t="shared" si="614"/>
        <v>1.1359999999999999</v>
      </c>
      <c r="EG205" s="169">
        <f t="shared" si="614"/>
        <v>499.79700000000014</v>
      </c>
      <c r="EH205" s="269">
        <f t="shared" si="614"/>
        <v>57.585999999999999</v>
      </c>
      <c r="EI205" s="262">
        <f t="shared" si="587"/>
        <v>0.84852093372234394</v>
      </c>
      <c r="EJ205" s="199">
        <f t="shared" si="588"/>
        <v>0.11600496603845591</v>
      </c>
      <c r="EK205" s="200">
        <f t="shared" si="589"/>
        <v>9.1631913351857039E-2</v>
      </c>
      <c r="EL205" s="201">
        <f t="shared" si="590"/>
        <v>9.1631913351857039E-2</v>
      </c>
      <c r="EM205" s="201">
        <f t="shared" si="591"/>
        <v>0</v>
      </c>
      <c r="EN205" s="202">
        <f t="shared" si="592"/>
        <v>2.4375001747799413E-2</v>
      </c>
      <c r="EO205" s="203">
        <f t="shared" si="593"/>
        <v>1.376261773494851E-2</v>
      </c>
      <c r="EP205" s="203">
        <f t="shared" si="594"/>
        <v>2.406666874001581E-5</v>
      </c>
      <c r="EQ205" s="203">
        <f t="shared" si="595"/>
        <v>1.0588423271350076E-2</v>
      </c>
      <c r="ER205" s="254">
        <f t="shared" si="596"/>
        <v>1.2199851989987242E-3</v>
      </c>
    </row>
    <row r="206" spans="1:148">
      <c r="A206" s="449"/>
      <c r="B206" s="129" t="s">
        <v>25</v>
      </c>
      <c r="C206" s="170">
        <v>1604310.0720001026</v>
      </c>
      <c r="D206" s="171">
        <v>1302518.2510000586</v>
      </c>
      <c r="E206" s="172">
        <v>287869.74799999932</v>
      </c>
      <c r="F206" s="173">
        <v>212872.35000000044</v>
      </c>
      <c r="G206" s="174">
        <v>212872.35000000044</v>
      </c>
      <c r="H206" s="174">
        <v>0</v>
      </c>
      <c r="I206" s="175">
        <v>74998.204999999012</v>
      </c>
      <c r="J206" s="176">
        <v>64808.351999998864</v>
      </c>
      <c r="K206" s="176">
        <v>227.64899999999997</v>
      </c>
      <c r="L206" s="176">
        <v>9962.5360000000201</v>
      </c>
      <c r="M206" s="270">
        <v>582.76500000000078</v>
      </c>
      <c r="N206" s="263">
        <f t="shared" si="537"/>
        <v>0.81188685013751838</v>
      </c>
      <c r="O206" s="204">
        <f t="shared" si="538"/>
        <v>0.17943523077250925</v>
      </c>
      <c r="P206" s="205">
        <f t="shared" si="539"/>
        <v>0.13268778505804135</v>
      </c>
      <c r="Q206" s="206">
        <f t="shared" si="540"/>
        <v>0.13268778505804135</v>
      </c>
      <c r="R206" s="206">
        <f t="shared" si="541"/>
        <v>0</v>
      </c>
      <c r="S206" s="207">
        <f t="shared" si="542"/>
        <v>4.6747948734435309E-2</v>
      </c>
      <c r="T206" s="208">
        <f t="shared" si="543"/>
        <v>4.0396400378638724E-2</v>
      </c>
      <c r="U206" s="208">
        <f t="shared" si="544"/>
        <v>1.4189837985383253E-4</v>
      </c>
      <c r="V206" s="208">
        <f t="shared" si="545"/>
        <v>6.2098569184818927E-3</v>
      </c>
      <c r="W206" s="255">
        <f t="shared" si="546"/>
        <v>3.6324960503019489E-4</v>
      </c>
      <c r="Z206" s="449"/>
      <c r="AA206" s="129" t="s">
        <v>25</v>
      </c>
      <c r="AB206" s="170">
        <v>1294054.9800000235</v>
      </c>
      <c r="AC206" s="171">
        <v>1076151.0820000237</v>
      </c>
      <c r="AD206" s="172">
        <v>207298.13699999891</v>
      </c>
      <c r="AE206" s="173">
        <v>147468.7430000004</v>
      </c>
      <c r="AF206" s="174">
        <v>147468.7430000004</v>
      </c>
      <c r="AG206" s="174">
        <v>0</v>
      </c>
      <c r="AH206" s="175">
        <v>59829.820999998803</v>
      </c>
      <c r="AI206" s="176">
        <v>52065.29199999931</v>
      </c>
      <c r="AJ206" s="176">
        <v>227.64899999999997</v>
      </c>
      <c r="AK206" s="176">
        <v>7537.1500000000242</v>
      </c>
      <c r="AL206" s="270">
        <v>89.625999999999991</v>
      </c>
      <c r="AM206" s="263">
        <f t="shared" si="547"/>
        <v>0.83161156104820533</v>
      </c>
      <c r="AN206" s="204">
        <f t="shared" si="548"/>
        <v>0.16019268130322806</v>
      </c>
      <c r="AO206" s="205">
        <f t="shared" si="549"/>
        <v>0.11395863798615243</v>
      </c>
      <c r="AP206" s="206">
        <f t="shared" si="550"/>
        <v>0.11395863798615243</v>
      </c>
      <c r="AQ206" s="206">
        <f t="shared" si="551"/>
        <v>0</v>
      </c>
      <c r="AR206" s="207">
        <f t="shared" si="552"/>
        <v>4.6234373287599974E-2</v>
      </c>
      <c r="AS206" s="208">
        <f t="shared" si="553"/>
        <v>4.0234219414694704E-2</v>
      </c>
      <c r="AT206" s="208">
        <f t="shared" si="554"/>
        <v>1.7591910971201226E-4</v>
      </c>
      <c r="AU206" s="208">
        <f t="shared" si="555"/>
        <v>5.8244434096609149E-3</v>
      </c>
      <c r="AV206" s="255">
        <f t="shared" si="556"/>
        <v>6.9259808420194294E-5</v>
      </c>
      <c r="AY206" s="449"/>
      <c r="AZ206" s="129" t="s">
        <v>25</v>
      </c>
      <c r="BA206" s="170">
        <v>310255.09199999267</v>
      </c>
      <c r="BB206" s="171">
        <v>226367.16899999531</v>
      </c>
      <c r="BC206" s="172">
        <v>80571.610999999859</v>
      </c>
      <c r="BD206" s="173">
        <v>65403.606999999276</v>
      </c>
      <c r="BE206" s="174">
        <v>65403.606999999276</v>
      </c>
      <c r="BF206" s="174">
        <v>0</v>
      </c>
      <c r="BG206" s="175">
        <v>15168.384000000051</v>
      </c>
      <c r="BH206" s="176">
        <v>12743.060000000032</v>
      </c>
      <c r="BI206" s="176">
        <v>0</v>
      </c>
      <c r="BJ206" s="176">
        <v>2425.3860000000036</v>
      </c>
      <c r="BK206" s="270">
        <v>493.13900000000081</v>
      </c>
      <c r="BL206" s="263">
        <f t="shared" si="557"/>
        <v>0.72961628942418988</v>
      </c>
      <c r="BM206" s="204">
        <f t="shared" si="558"/>
        <v>0.2596947256549838</v>
      </c>
      <c r="BN206" s="205">
        <f t="shared" si="559"/>
        <v>0.21080590999615512</v>
      </c>
      <c r="BO206" s="206">
        <f t="shared" si="560"/>
        <v>0.21080590999615512</v>
      </c>
      <c r="BP206" s="206">
        <f t="shared" si="561"/>
        <v>0</v>
      </c>
      <c r="BQ206" s="207">
        <f t="shared" si="562"/>
        <v>4.8890040457419501E-2</v>
      </c>
      <c r="BR206" s="208">
        <f t="shared" si="563"/>
        <v>4.1072847242746728E-2</v>
      </c>
      <c r="BS206" s="208">
        <f t="shared" si="564"/>
        <v>0</v>
      </c>
      <c r="BT206" s="208">
        <f t="shared" si="565"/>
        <v>7.8173930502325514E-3</v>
      </c>
      <c r="BU206" s="255">
        <f t="shared" si="566"/>
        <v>1.5894630345019848E-3</v>
      </c>
      <c r="BX206" s="449"/>
      <c r="BY206" s="129" t="s">
        <v>25</v>
      </c>
      <c r="BZ206" s="170">
        <v>64795.35499998826</v>
      </c>
      <c r="CA206" s="171">
        <v>54114.199999991884</v>
      </c>
      <c r="CB206" s="172">
        <v>9748.0570000001389</v>
      </c>
      <c r="CC206" s="173">
        <v>3015.820999999999</v>
      </c>
      <c r="CD206" s="174">
        <v>3015.820999999999</v>
      </c>
      <c r="CE206" s="174">
        <v>0</v>
      </c>
      <c r="CF206" s="175">
        <v>6732.2460000000665</v>
      </c>
      <c r="CG206" s="176">
        <v>4023.5550000000389</v>
      </c>
      <c r="CH206" s="176">
        <v>0</v>
      </c>
      <c r="CI206" s="176">
        <v>2708.7230000000059</v>
      </c>
      <c r="CJ206" s="270">
        <v>21.940000000000005</v>
      </c>
      <c r="CK206" s="263">
        <f t="shared" si="567"/>
        <v>0.83515554471461251</v>
      </c>
      <c r="CL206" s="204">
        <f t="shared" si="568"/>
        <v>0.15044376251973471</v>
      </c>
      <c r="CM206" s="205">
        <f t="shared" si="569"/>
        <v>4.6543783886986122E-2</v>
      </c>
      <c r="CN206" s="206">
        <f t="shared" si="570"/>
        <v>4.6543783886986122E-2</v>
      </c>
      <c r="CO206" s="206">
        <f t="shared" si="571"/>
        <v>0</v>
      </c>
      <c r="CP206" s="207">
        <f t="shared" si="572"/>
        <v>0.10390013296479796</v>
      </c>
      <c r="CQ206" s="208">
        <f t="shared" si="573"/>
        <v>6.2096349344806706E-2</v>
      </c>
      <c r="CR206" s="208">
        <f t="shared" si="574"/>
        <v>0</v>
      </c>
      <c r="CS206" s="208">
        <f t="shared" si="575"/>
        <v>4.180427748255252E-2</v>
      </c>
      <c r="CT206" s="255">
        <f t="shared" si="576"/>
        <v>3.3860451879620044E-4</v>
      </c>
      <c r="CW206" s="452"/>
      <c r="CX206" s="129" t="s">
        <v>25</v>
      </c>
      <c r="CY206" s="170">
        <v>59218.615999990332</v>
      </c>
      <c r="CZ206" s="171">
        <v>50122.096999992573</v>
      </c>
      <c r="DA206" s="172">
        <v>8781.8950000001132</v>
      </c>
      <c r="DB206" s="173">
        <v>2329.899999999996</v>
      </c>
      <c r="DC206" s="174">
        <v>2329.899999999996</v>
      </c>
      <c r="DD206" s="174">
        <v>0</v>
      </c>
      <c r="DE206" s="175">
        <v>6452.004000000069</v>
      </c>
      <c r="DF206" s="176">
        <v>3923.9920000000247</v>
      </c>
      <c r="DG206" s="176">
        <v>0</v>
      </c>
      <c r="DH206" s="176">
        <v>2528.0429999999983</v>
      </c>
      <c r="DI206" s="270">
        <v>21.087000000000003</v>
      </c>
      <c r="DJ206" s="263">
        <f t="shared" si="577"/>
        <v>0.84639088829770615</v>
      </c>
      <c r="DK206" s="204">
        <f t="shared" si="578"/>
        <v>0.14829618780691442</v>
      </c>
      <c r="DL206" s="205">
        <f t="shared" si="579"/>
        <v>3.9344046811232068E-2</v>
      </c>
      <c r="DM206" s="206">
        <f t="shared" si="580"/>
        <v>3.9344046811232068E-2</v>
      </c>
      <c r="DN206" s="206">
        <f t="shared" si="581"/>
        <v>0</v>
      </c>
      <c r="DO206" s="207">
        <f t="shared" si="582"/>
        <v>0.10895229297491725</v>
      </c>
      <c r="DP206" s="208">
        <f t="shared" si="583"/>
        <v>6.6262811680716502E-2</v>
      </c>
      <c r="DQ206" s="208">
        <f t="shared" si="584"/>
        <v>0</v>
      </c>
      <c r="DR206" s="208">
        <f t="shared" si="585"/>
        <v>4.2690004778234113E-2</v>
      </c>
      <c r="DS206" s="255">
        <f t="shared" si="586"/>
        <v>3.5608734928900478E-4</v>
      </c>
      <c r="DV206" s="452"/>
      <c r="DW206" s="129" t="s">
        <v>25</v>
      </c>
      <c r="DX206" s="170">
        <v>5576.7390000000132</v>
      </c>
      <c r="DY206" s="171">
        <v>3992.1030000000046</v>
      </c>
      <c r="DZ206" s="172">
        <v>966.16199999999844</v>
      </c>
      <c r="EA206" s="173">
        <v>685.92099999999891</v>
      </c>
      <c r="EB206" s="174">
        <v>685.92099999999891</v>
      </c>
      <c r="EC206" s="174">
        <v>0</v>
      </c>
      <c r="ED206" s="175">
        <v>280.241999999999</v>
      </c>
      <c r="EE206" s="176">
        <v>99.563000000000216</v>
      </c>
      <c r="EF206" s="176">
        <v>0</v>
      </c>
      <c r="EG206" s="176">
        <v>180.68</v>
      </c>
      <c r="EH206" s="270">
        <v>0.85300000000000009</v>
      </c>
      <c r="EI206" s="263">
        <f t="shared" si="587"/>
        <v>0.71584899347091469</v>
      </c>
      <c r="EJ206" s="204">
        <f t="shared" si="588"/>
        <v>0.17324855977659995</v>
      </c>
      <c r="EK206" s="205">
        <f t="shared" si="589"/>
        <v>0.12299679077683164</v>
      </c>
      <c r="EL206" s="206">
        <f t="shared" si="590"/>
        <v>0.12299679077683164</v>
      </c>
      <c r="EM206" s="206">
        <f t="shared" si="591"/>
        <v>0</v>
      </c>
      <c r="EN206" s="207">
        <f t="shared" si="592"/>
        <v>5.0251948316031705E-2</v>
      </c>
      <c r="EO206" s="208">
        <f t="shared" si="593"/>
        <v>1.7853265142944646E-2</v>
      </c>
      <c r="EP206" s="208">
        <f t="shared" si="594"/>
        <v>0</v>
      </c>
      <c r="EQ206" s="208">
        <f t="shared" si="595"/>
        <v>3.2398862489350783E-2</v>
      </c>
      <c r="ER206" s="255">
        <f t="shared" si="596"/>
        <v>1.5295677276630628E-4</v>
      </c>
    </row>
    <row r="207" spans="1:148">
      <c r="A207" s="449"/>
      <c r="B207" s="130" t="s">
        <v>26</v>
      </c>
      <c r="C207" s="149">
        <v>1556308.9639999904</v>
      </c>
      <c r="D207" s="150">
        <v>1314111.2010000353</v>
      </c>
      <c r="E207" s="151">
        <v>231814.67999999749</v>
      </c>
      <c r="F207" s="152">
        <v>190281.76799999792</v>
      </c>
      <c r="G207" s="153">
        <v>190274.83899999794</v>
      </c>
      <c r="H207" s="153">
        <v>6.9290000000000003</v>
      </c>
      <c r="I207" s="154">
        <v>41533.850999998773</v>
      </c>
      <c r="J207" s="155">
        <v>32006.696000000258</v>
      </c>
      <c r="K207" s="155">
        <v>19.244999999999994</v>
      </c>
      <c r="L207" s="155">
        <v>9508.2760000000708</v>
      </c>
      <c r="M207" s="267">
        <v>718.33100000000138</v>
      </c>
      <c r="N207" s="260">
        <f t="shared" si="537"/>
        <v>0.8443768116727518</v>
      </c>
      <c r="O207" s="189">
        <f t="shared" si="538"/>
        <v>0.14895158054233176</v>
      </c>
      <c r="P207" s="190">
        <f t="shared" si="539"/>
        <v>0.12226477672591436</v>
      </c>
      <c r="Q207" s="191">
        <f t="shared" si="540"/>
        <v>0.12226032452512374</v>
      </c>
      <c r="R207" s="191">
        <f t="shared" si="541"/>
        <v>4.4522007906394371E-6</v>
      </c>
      <c r="S207" s="192">
        <f t="shared" si="542"/>
        <v>2.6687407167050814E-2</v>
      </c>
      <c r="T207" s="193">
        <f t="shared" si="543"/>
        <v>2.0565772440028468E-2</v>
      </c>
      <c r="U207" s="193">
        <f t="shared" si="544"/>
        <v>1.2365796538585068E-5</v>
      </c>
      <c r="V207" s="193">
        <f t="shared" si="545"/>
        <v>6.1095041022973442E-3</v>
      </c>
      <c r="W207" s="252">
        <f t="shared" si="546"/>
        <v>4.6156066476271083E-4</v>
      </c>
      <c r="Z207" s="449"/>
      <c r="AA207" s="130" t="s">
        <v>26</v>
      </c>
      <c r="AB207" s="149">
        <v>1232810.1580000492</v>
      </c>
      <c r="AC207" s="150">
        <v>1069479.5930000781</v>
      </c>
      <c r="AD207" s="151">
        <v>156265.42400000029</v>
      </c>
      <c r="AE207" s="152">
        <v>119454.47499999992</v>
      </c>
      <c r="AF207" s="153">
        <v>119447.5459999999</v>
      </c>
      <c r="AG207" s="153">
        <v>6.9290000000000003</v>
      </c>
      <c r="AH207" s="154">
        <v>36811.404999999279</v>
      </c>
      <c r="AI207" s="155">
        <v>29519.793000000209</v>
      </c>
      <c r="AJ207" s="155">
        <v>0</v>
      </c>
      <c r="AK207" s="155">
        <v>7291.984000000075</v>
      </c>
      <c r="AL207" s="267">
        <v>31.367999999999999</v>
      </c>
      <c r="AM207" s="260">
        <f t="shared" si="547"/>
        <v>0.86751361193767473</v>
      </c>
      <c r="AN207" s="189">
        <f t="shared" si="548"/>
        <v>0.12675546432348106</v>
      </c>
      <c r="AO207" s="190">
        <f t="shared" si="549"/>
        <v>9.6896082681365403E-2</v>
      </c>
      <c r="AP207" s="191">
        <f t="shared" si="550"/>
        <v>9.6890462189065718E-2</v>
      </c>
      <c r="AQ207" s="191">
        <f t="shared" si="551"/>
        <v>5.6204922996746786E-6</v>
      </c>
      <c r="AR207" s="192">
        <f t="shared" si="552"/>
        <v>2.985975152874901E-2</v>
      </c>
      <c r="AS207" s="193">
        <f t="shared" si="553"/>
        <v>2.3945124728603211E-2</v>
      </c>
      <c r="AT207" s="193">
        <f t="shared" si="554"/>
        <v>0</v>
      </c>
      <c r="AU207" s="193">
        <f t="shared" si="555"/>
        <v>5.9149285497692855E-3</v>
      </c>
      <c r="AV207" s="252">
        <f t="shared" si="556"/>
        <v>2.5444306892220423E-5</v>
      </c>
      <c r="AY207" s="449"/>
      <c r="AZ207" s="130" t="s">
        <v>26</v>
      </c>
      <c r="BA207" s="149">
        <v>323498.8060000033</v>
      </c>
      <c r="BB207" s="150">
        <v>244631.60799999972</v>
      </c>
      <c r="BC207" s="151">
        <v>75549.255999999514</v>
      </c>
      <c r="BD207" s="152">
        <v>70827.293000000049</v>
      </c>
      <c r="BE207" s="153">
        <v>70827.293000000049</v>
      </c>
      <c r="BF207" s="153">
        <v>0</v>
      </c>
      <c r="BG207" s="154">
        <v>4722.445999999999</v>
      </c>
      <c r="BH207" s="155">
        <v>2486.9029999999966</v>
      </c>
      <c r="BI207" s="155">
        <v>19.244999999999994</v>
      </c>
      <c r="BJ207" s="155">
        <v>2216.2920000000122</v>
      </c>
      <c r="BK207" s="267">
        <v>686.96300000000167</v>
      </c>
      <c r="BL207" s="260">
        <f t="shared" si="557"/>
        <v>0.7562055978654747</v>
      </c>
      <c r="BM207" s="189">
        <f t="shared" si="558"/>
        <v>0.23353797478930646</v>
      </c>
      <c r="BN207" s="190">
        <f t="shared" si="559"/>
        <v>0.21894143559837229</v>
      </c>
      <c r="BO207" s="191">
        <f t="shared" si="560"/>
        <v>0.21894143559837229</v>
      </c>
      <c r="BP207" s="191">
        <f t="shared" si="561"/>
        <v>0</v>
      </c>
      <c r="BQ207" s="192">
        <f t="shared" si="562"/>
        <v>1.4598032241268769E-2</v>
      </c>
      <c r="BR207" s="193">
        <f t="shared" si="563"/>
        <v>7.6875183273473081E-3</v>
      </c>
      <c r="BS207" s="193">
        <f t="shared" si="564"/>
        <v>5.949017320329707E-5</v>
      </c>
      <c r="BT207" s="193">
        <f t="shared" si="565"/>
        <v>6.8510051935090901E-3</v>
      </c>
      <c r="BU207" s="252">
        <f t="shared" si="566"/>
        <v>2.1235410680310045E-3</v>
      </c>
      <c r="BX207" s="449"/>
      <c r="BY207" s="130" t="s">
        <v>26</v>
      </c>
      <c r="BZ207" s="149">
        <v>41527.826999997349</v>
      </c>
      <c r="CA207" s="150">
        <v>35741.593999996549</v>
      </c>
      <c r="CB207" s="151">
        <v>4855.5660000001089</v>
      </c>
      <c r="CC207" s="152">
        <v>2110.3309999999888</v>
      </c>
      <c r="CD207" s="153">
        <v>2110.3309999999888</v>
      </c>
      <c r="CE207" s="153">
        <v>0</v>
      </c>
      <c r="CF207" s="154">
        <v>2745.3110000000424</v>
      </c>
      <c r="CG207" s="155">
        <v>1974.1209999999937</v>
      </c>
      <c r="CH207" s="155">
        <v>0.10100000000000001</v>
      </c>
      <c r="CI207" s="155">
        <v>771.09699999999873</v>
      </c>
      <c r="CJ207" s="267">
        <v>45.894000000000005</v>
      </c>
      <c r="CK207" s="260">
        <f t="shared" si="567"/>
        <v>0.86066612635423545</v>
      </c>
      <c r="CL207" s="189">
        <f t="shared" si="568"/>
        <v>0.11692318984088473</v>
      </c>
      <c r="CM207" s="190">
        <f t="shared" si="569"/>
        <v>5.0817274884142706E-2</v>
      </c>
      <c r="CN207" s="191">
        <f t="shared" si="570"/>
        <v>5.0817274884142706E-2</v>
      </c>
      <c r="CO207" s="191">
        <f t="shared" si="571"/>
        <v>0</v>
      </c>
      <c r="CP207" s="192">
        <f t="shared" si="572"/>
        <v>6.6107745054905423E-2</v>
      </c>
      <c r="CQ207" s="193">
        <f t="shared" si="573"/>
        <v>4.753730552769158E-2</v>
      </c>
      <c r="CR207" s="193">
        <f t="shared" si="574"/>
        <v>2.4321041406767189E-6</v>
      </c>
      <c r="CS207" s="193">
        <f t="shared" si="575"/>
        <v>1.8568200064984088E-2</v>
      </c>
      <c r="CT207" s="252">
        <f t="shared" si="576"/>
        <v>1.1051384894278946E-3</v>
      </c>
      <c r="CW207" s="452"/>
      <c r="CX207" s="130" t="s">
        <v>26</v>
      </c>
      <c r="CY207" s="149">
        <v>37008.02299999832</v>
      </c>
      <c r="CZ207" s="150">
        <v>32614.189000001435</v>
      </c>
      <c r="DA207" s="151">
        <v>4060.2050000000645</v>
      </c>
      <c r="DB207" s="152">
        <v>1382.9239999999963</v>
      </c>
      <c r="DC207" s="153">
        <v>1382.9239999999963</v>
      </c>
      <c r="DD207" s="153">
        <v>0</v>
      </c>
      <c r="DE207" s="154">
        <v>2677.2830000000354</v>
      </c>
      <c r="DF207" s="155">
        <v>1957.8309999999904</v>
      </c>
      <c r="DG207" s="155">
        <v>0</v>
      </c>
      <c r="DH207" s="155">
        <v>719.45899999999915</v>
      </c>
      <c r="DI207" s="267">
        <v>45.741</v>
      </c>
      <c r="DJ207" s="260">
        <f t="shared" si="577"/>
        <v>0.88127347413297152</v>
      </c>
      <c r="DK207" s="189">
        <f t="shared" si="578"/>
        <v>0.10971148067002252</v>
      </c>
      <c r="DL207" s="190">
        <f t="shared" si="579"/>
        <v>3.7368221479976357E-2</v>
      </c>
      <c r="DM207" s="191">
        <f t="shared" si="580"/>
        <v>3.7368221479976357E-2</v>
      </c>
      <c r="DN207" s="191">
        <f t="shared" si="581"/>
        <v>0</v>
      </c>
      <c r="DO207" s="192">
        <f t="shared" si="582"/>
        <v>7.2343313232380899E-2</v>
      </c>
      <c r="DP207" s="193">
        <f t="shared" si="583"/>
        <v>5.2902880005237761E-2</v>
      </c>
      <c r="DQ207" s="193">
        <f t="shared" si="584"/>
        <v>0</v>
      </c>
      <c r="DR207" s="193">
        <f t="shared" si="585"/>
        <v>1.9440622375316612E-2</v>
      </c>
      <c r="DS207" s="252">
        <f t="shared" si="586"/>
        <v>1.2359752370452773E-3</v>
      </c>
      <c r="DV207" s="452"/>
      <c r="DW207" s="130" t="s">
        <v>26</v>
      </c>
      <c r="DX207" s="149">
        <v>4519.8040000000155</v>
      </c>
      <c r="DY207" s="150">
        <v>3127.4049999999947</v>
      </c>
      <c r="DZ207" s="151">
        <v>795.36099999999988</v>
      </c>
      <c r="EA207" s="152">
        <v>727.40700000000254</v>
      </c>
      <c r="EB207" s="153">
        <v>727.40700000000254</v>
      </c>
      <c r="EC207" s="153">
        <v>0</v>
      </c>
      <c r="ED207" s="154">
        <v>68.027999999999977</v>
      </c>
      <c r="EE207" s="155">
        <v>16.289999999999996</v>
      </c>
      <c r="EF207" s="155">
        <v>0.10100000000000001</v>
      </c>
      <c r="EG207" s="155">
        <v>51.638000000000027</v>
      </c>
      <c r="EH207" s="267">
        <v>0.153</v>
      </c>
      <c r="EI207" s="260">
        <f t="shared" si="587"/>
        <v>0.69193376526946393</v>
      </c>
      <c r="EJ207" s="189">
        <f t="shared" si="588"/>
        <v>0.17597245367276926</v>
      </c>
      <c r="EK207" s="190">
        <f t="shared" si="589"/>
        <v>0.1609377309281553</v>
      </c>
      <c r="EL207" s="191">
        <f t="shared" si="590"/>
        <v>0.1609377309281553</v>
      </c>
      <c r="EM207" s="191">
        <f t="shared" si="591"/>
        <v>0</v>
      </c>
      <c r="EN207" s="192">
        <f t="shared" si="592"/>
        <v>1.5051095135983716E-2</v>
      </c>
      <c r="EO207" s="193">
        <f t="shared" si="593"/>
        <v>3.6041385865404649E-3</v>
      </c>
      <c r="EP207" s="193">
        <f t="shared" si="594"/>
        <v>2.2346101733614923E-5</v>
      </c>
      <c r="EQ207" s="193">
        <f t="shared" si="595"/>
        <v>1.1424831696241661E-2</v>
      </c>
      <c r="ER207" s="252">
        <f t="shared" si="596"/>
        <v>3.3851025398446365E-5</v>
      </c>
    </row>
    <row r="208" spans="1:148">
      <c r="A208" s="449"/>
      <c r="B208" s="131" t="s">
        <v>27</v>
      </c>
      <c r="C208" s="156">
        <v>1748687.3690000006</v>
      </c>
      <c r="D208" s="157">
        <v>1527017.804999982</v>
      </c>
      <c r="E208" s="158">
        <v>211680.57299999316</v>
      </c>
      <c r="F208" s="159">
        <v>117439.47399999815</v>
      </c>
      <c r="G208" s="160">
        <v>117439.44999999815</v>
      </c>
      <c r="H208" s="160">
        <v>2.4000000000000004E-2</v>
      </c>
      <c r="I208" s="161">
        <v>94241.899999999587</v>
      </c>
      <c r="J208" s="162">
        <v>86199.296999999817</v>
      </c>
      <c r="K208" s="162">
        <v>89.037000000000049</v>
      </c>
      <c r="L208" s="162">
        <v>7954.2290000000357</v>
      </c>
      <c r="M208" s="268">
        <v>448.33</v>
      </c>
      <c r="N208" s="261">
        <f t="shared" si="537"/>
        <v>0.87323659567188272</v>
      </c>
      <c r="O208" s="194">
        <f t="shared" si="538"/>
        <v>0.12105112483373412</v>
      </c>
      <c r="P208" s="195">
        <f t="shared" si="539"/>
        <v>6.7158644868097125E-2</v>
      </c>
      <c r="Q208" s="196">
        <f t="shared" si="540"/>
        <v>6.7158631143516945E-2</v>
      </c>
      <c r="R208" s="196">
        <f t="shared" si="541"/>
        <v>1.3724580176801171E-8</v>
      </c>
      <c r="S208" s="197">
        <f t="shared" si="542"/>
        <v>5.389293802350302E-2</v>
      </c>
      <c r="T208" s="198">
        <f t="shared" si="543"/>
        <v>4.9293715119183082E-2</v>
      </c>
      <c r="U208" s="198">
        <f t="shared" si="544"/>
        <v>5.0916476883410262E-5</v>
      </c>
      <c r="V208" s="198">
        <f t="shared" si="545"/>
        <v>4.5486855689640619E-3</v>
      </c>
      <c r="W208" s="253">
        <f t="shared" si="546"/>
        <v>2.563808762777195E-4</v>
      </c>
      <c r="Z208" s="449"/>
      <c r="AA208" s="131" t="s">
        <v>27</v>
      </c>
      <c r="AB208" s="156">
        <v>1403511.1389999883</v>
      </c>
      <c r="AC208" s="157">
        <v>1245546.3549999953</v>
      </c>
      <c r="AD208" s="158">
        <v>150836.23699999868</v>
      </c>
      <c r="AE208" s="159">
        <v>70751.328999999634</v>
      </c>
      <c r="AF208" s="160">
        <v>70751.328999999634</v>
      </c>
      <c r="AG208" s="160">
        <v>0</v>
      </c>
      <c r="AH208" s="161">
        <v>80085.323999999877</v>
      </c>
      <c r="AI208" s="162">
        <v>73265.032999999967</v>
      </c>
      <c r="AJ208" s="162">
        <v>4.0599999999999987</v>
      </c>
      <c r="AK208" s="162">
        <v>6816.7870000000657</v>
      </c>
      <c r="AL208" s="268">
        <v>131.06200000000001</v>
      </c>
      <c r="AM208" s="261">
        <f t="shared" si="547"/>
        <v>0.88745028121932534</v>
      </c>
      <c r="AN208" s="194">
        <f t="shared" si="548"/>
        <v>0.10747063760923949</v>
      </c>
      <c r="AO208" s="195">
        <f t="shared" si="549"/>
        <v>5.0410236893745256E-2</v>
      </c>
      <c r="AP208" s="196">
        <f t="shared" si="550"/>
        <v>5.0410236893745256E-2</v>
      </c>
      <c r="AQ208" s="196">
        <f t="shared" si="551"/>
        <v>0</v>
      </c>
      <c r="AR208" s="197">
        <f t="shared" si="552"/>
        <v>5.7060697114994924E-2</v>
      </c>
      <c r="AS208" s="198">
        <f t="shared" si="553"/>
        <v>5.220124797313816E-2</v>
      </c>
      <c r="AT208" s="198">
        <f t="shared" si="554"/>
        <v>2.892745121276898E-6</v>
      </c>
      <c r="AU208" s="198">
        <f t="shared" si="555"/>
        <v>4.8569525460674823E-3</v>
      </c>
      <c r="AV208" s="253">
        <f t="shared" si="556"/>
        <v>9.3381517508569695E-5</v>
      </c>
      <c r="AY208" s="449"/>
      <c r="AZ208" s="131" t="s">
        <v>27</v>
      </c>
      <c r="BA208" s="156">
        <v>345176.22999999108</v>
      </c>
      <c r="BB208" s="157">
        <v>281471.44999999512</v>
      </c>
      <c r="BC208" s="158">
        <v>60844.336000000192</v>
      </c>
      <c r="BD208" s="159">
        <v>46688.145000000157</v>
      </c>
      <c r="BE208" s="160">
        <v>46688.121000000159</v>
      </c>
      <c r="BF208" s="160">
        <v>2.4000000000000004E-2</v>
      </c>
      <c r="BG208" s="161">
        <v>14156.57599999995</v>
      </c>
      <c r="BH208" s="162">
        <v>12934.263999999996</v>
      </c>
      <c r="BI208" s="162">
        <v>84.977000000000061</v>
      </c>
      <c r="BJ208" s="162">
        <v>1137.4420000000061</v>
      </c>
      <c r="BK208" s="268">
        <v>317.26799999999997</v>
      </c>
      <c r="BL208" s="261">
        <f t="shared" si="557"/>
        <v>0.81544273775747078</v>
      </c>
      <c r="BM208" s="194">
        <f t="shared" si="558"/>
        <v>0.17627035326274282</v>
      </c>
      <c r="BN208" s="195">
        <f t="shared" si="559"/>
        <v>0.13525886472542262</v>
      </c>
      <c r="BO208" s="196">
        <f t="shared" si="560"/>
        <v>0.13525879519572181</v>
      </c>
      <c r="BP208" s="196">
        <f t="shared" si="561"/>
        <v>6.952970081398892E-8</v>
      </c>
      <c r="BQ208" s="197">
        <f t="shared" si="562"/>
        <v>4.1012603909603845E-2</v>
      </c>
      <c r="BR208" s="198">
        <f t="shared" si="563"/>
        <v>3.7471479423714461E-2</v>
      </c>
      <c r="BS208" s="198">
        <f t="shared" si="564"/>
        <v>2.4618439108626411E-4</v>
      </c>
      <c r="BT208" s="198">
        <f t="shared" si="565"/>
        <v>3.2952500813860663E-3</v>
      </c>
      <c r="BU208" s="253">
        <f t="shared" si="566"/>
        <v>9.1914787991052621E-4</v>
      </c>
      <c r="BX208" s="449"/>
      <c r="BY208" s="131" t="s">
        <v>27</v>
      </c>
      <c r="BZ208" s="156">
        <v>21542.543000001366</v>
      </c>
      <c r="CA208" s="157">
        <v>19166.153000001745</v>
      </c>
      <c r="CB208" s="158">
        <v>1843.9109999999782</v>
      </c>
      <c r="CC208" s="159">
        <v>759.42299999999739</v>
      </c>
      <c r="CD208" s="160">
        <v>759.42299999999739</v>
      </c>
      <c r="CE208" s="160">
        <v>0</v>
      </c>
      <c r="CF208" s="161">
        <v>1084.5319999999838</v>
      </c>
      <c r="CG208" s="162">
        <v>700.04699999998866</v>
      </c>
      <c r="CH208" s="162">
        <v>0.97700000000000009</v>
      </c>
      <c r="CI208" s="162">
        <v>383.53999999999473</v>
      </c>
      <c r="CJ208" s="268">
        <v>0.36799999999999999</v>
      </c>
      <c r="CK208" s="261">
        <f t="shared" si="567"/>
        <v>0.8896885107761201</v>
      </c>
      <c r="CL208" s="194">
        <f t="shared" si="568"/>
        <v>8.5593933826654603E-2</v>
      </c>
      <c r="CM208" s="195">
        <f t="shared" si="569"/>
        <v>3.5252244825504084E-2</v>
      </c>
      <c r="CN208" s="196">
        <f t="shared" si="570"/>
        <v>3.5252244825504084E-2</v>
      </c>
      <c r="CO208" s="196">
        <f t="shared" si="571"/>
        <v>0</v>
      </c>
      <c r="CP208" s="197">
        <f t="shared" si="572"/>
        <v>5.034373147125272E-2</v>
      </c>
      <c r="CQ208" s="198">
        <f t="shared" si="573"/>
        <v>3.2496024262314079E-2</v>
      </c>
      <c r="CR208" s="198">
        <f t="shared" si="574"/>
        <v>4.5352120220901412E-5</v>
      </c>
      <c r="CS208" s="198">
        <f t="shared" si="575"/>
        <v>1.7803840521519228E-2</v>
      </c>
      <c r="CT208" s="253">
        <f t="shared" si="576"/>
        <v>1.7082477217289374E-5</v>
      </c>
      <c r="CW208" s="452"/>
      <c r="CX208" s="131" t="s">
        <v>27</v>
      </c>
      <c r="CY208" s="156">
        <v>19014.709000001443</v>
      </c>
      <c r="CZ208" s="157">
        <v>17334.0250000013</v>
      </c>
      <c r="DA208" s="158">
        <v>1509.1149999999809</v>
      </c>
      <c r="DB208" s="159">
        <v>462.45399999999887</v>
      </c>
      <c r="DC208" s="160">
        <v>462.45399999999887</v>
      </c>
      <c r="DD208" s="160">
        <v>0</v>
      </c>
      <c r="DE208" s="161">
        <v>1046.6469999999813</v>
      </c>
      <c r="DF208" s="162">
        <v>666.82999999999197</v>
      </c>
      <c r="DG208" s="162">
        <v>1.2E-2</v>
      </c>
      <c r="DH208" s="162">
        <v>379.80499999999586</v>
      </c>
      <c r="DI208" s="268">
        <v>0.22600000000000001</v>
      </c>
      <c r="DJ208" s="261">
        <f t="shared" si="577"/>
        <v>0.9116113741209495</v>
      </c>
      <c r="DK208" s="194">
        <f t="shared" si="578"/>
        <v>7.936566370802027E-2</v>
      </c>
      <c r="DL208" s="195">
        <f t="shared" si="579"/>
        <v>2.432085602782371E-2</v>
      </c>
      <c r="DM208" s="196">
        <f t="shared" si="580"/>
        <v>2.432085602782371E-2</v>
      </c>
      <c r="DN208" s="196">
        <f t="shared" si="581"/>
        <v>0</v>
      </c>
      <c r="DO208" s="197">
        <f t="shared" si="582"/>
        <v>5.5044071408082124E-2</v>
      </c>
      <c r="DP208" s="198">
        <f t="shared" si="583"/>
        <v>3.5069166717194636E-2</v>
      </c>
      <c r="DQ208" s="198">
        <f t="shared" si="584"/>
        <v>6.3109038376548859E-7</v>
      </c>
      <c r="DR208" s="198">
        <f t="shared" si="585"/>
        <v>1.9974273600504064E-2</v>
      </c>
      <c r="DS208" s="253">
        <f t="shared" si="586"/>
        <v>1.1885535560916701E-5</v>
      </c>
      <c r="DV208" s="452"/>
      <c r="DW208" s="131" t="s">
        <v>27</v>
      </c>
      <c r="DX208" s="156">
        <v>2527.8339999999985</v>
      </c>
      <c r="DY208" s="157">
        <v>1832.1279999999949</v>
      </c>
      <c r="DZ208" s="158">
        <v>334.79599999999976</v>
      </c>
      <c r="EA208" s="159">
        <v>296.96899999999982</v>
      </c>
      <c r="EB208" s="160">
        <v>296.96899999999982</v>
      </c>
      <c r="EC208" s="160">
        <v>0</v>
      </c>
      <c r="ED208" s="161">
        <v>37.884999999999927</v>
      </c>
      <c r="EE208" s="162">
        <v>33.216999999999985</v>
      </c>
      <c r="EF208" s="162">
        <v>0.96500000000000008</v>
      </c>
      <c r="EG208" s="162">
        <v>3.734999999999987</v>
      </c>
      <c r="EH208" s="268">
        <v>0.14199999999999999</v>
      </c>
      <c r="EI208" s="261">
        <f t="shared" si="587"/>
        <v>0.72478176968898911</v>
      </c>
      <c r="EJ208" s="194">
        <f t="shared" si="588"/>
        <v>0.13244382344726749</v>
      </c>
      <c r="EK208" s="195">
        <f t="shared" si="589"/>
        <v>0.11747962880473956</v>
      </c>
      <c r="EL208" s="196">
        <f t="shared" si="590"/>
        <v>0.11747962880473956</v>
      </c>
      <c r="EM208" s="196">
        <f t="shared" si="591"/>
        <v>0</v>
      </c>
      <c r="EN208" s="197">
        <f t="shared" si="592"/>
        <v>1.4987139187145972E-2</v>
      </c>
      <c r="EO208" s="198">
        <f t="shared" si="593"/>
        <v>1.314049894099059E-2</v>
      </c>
      <c r="EP208" s="198">
        <f t="shared" si="594"/>
        <v>3.8174975097257202E-4</v>
      </c>
      <c r="EQ208" s="198">
        <f t="shared" si="595"/>
        <v>1.4775495542824367E-3</v>
      </c>
      <c r="ER208" s="253">
        <f t="shared" si="596"/>
        <v>5.6174574754513183E-5</v>
      </c>
    </row>
    <row r="209" spans="1:148" ht="15">
      <c r="A209" s="449"/>
      <c r="B209" s="132" t="s">
        <v>28</v>
      </c>
      <c r="C209" s="163">
        <f t="shared" ref="C209:M209" si="615">IF(COUNT(C206:C208)=0,"",SUM(C206:C208))</f>
        <v>4909306.4050000934</v>
      </c>
      <c r="D209" s="164">
        <f t="shared" si="615"/>
        <v>4143647.2570000757</v>
      </c>
      <c r="E209" s="165">
        <f t="shared" si="615"/>
        <v>731365.00099998992</v>
      </c>
      <c r="F209" s="166">
        <f t="shared" si="615"/>
        <v>520593.59199999657</v>
      </c>
      <c r="G209" s="167">
        <f t="shared" si="615"/>
        <v>520586.63899999653</v>
      </c>
      <c r="H209" s="167">
        <f t="shared" si="615"/>
        <v>6.9530000000000003</v>
      </c>
      <c r="I209" s="168">
        <f t="shared" si="615"/>
        <v>210773.95599999739</v>
      </c>
      <c r="J209" s="169">
        <f t="shared" si="615"/>
        <v>183014.34499999892</v>
      </c>
      <c r="K209" s="169">
        <f t="shared" si="615"/>
        <v>335.93100000000004</v>
      </c>
      <c r="L209" s="169">
        <f t="shared" si="615"/>
        <v>27425.041000000128</v>
      </c>
      <c r="M209" s="269">
        <f t="shared" si="615"/>
        <v>1749.4260000000022</v>
      </c>
      <c r="N209" s="262">
        <f t="shared" si="537"/>
        <v>0.84403924203626823</v>
      </c>
      <c r="O209" s="199">
        <f t="shared" si="538"/>
        <v>0.14897521985083267</v>
      </c>
      <c r="P209" s="200">
        <f t="shared" si="539"/>
        <v>0.1060421878475085</v>
      </c>
      <c r="Q209" s="201">
        <f t="shared" si="540"/>
        <v>0.10604077155782796</v>
      </c>
      <c r="R209" s="201">
        <f t="shared" si="541"/>
        <v>1.4162896805378493E-6</v>
      </c>
      <c r="S209" s="202">
        <f t="shared" si="542"/>
        <v>4.293355081388394E-2</v>
      </c>
      <c r="T209" s="203">
        <f t="shared" si="543"/>
        <v>3.7279063456621922E-2</v>
      </c>
      <c r="U209" s="203">
        <f t="shared" si="544"/>
        <v>6.8427385110421445E-5</v>
      </c>
      <c r="V209" s="203">
        <f t="shared" si="545"/>
        <v>5.5863372007230842E-3</v>
      </c>
      <c r="W209" s="254">
        <f t="shared" si="546"/>
        <v>3.5634891279514035E-4</v>
      </c>
      <c r="Z209" s="449"/>
      <c r="AA209" s="132" t="s">
        <v>28</v>
      </c>
      <c r="AB209" s="163">
        <f t="shared" ref="AB209:AL209" si="616">IF(COUNT(AB206:AB208)=0,"",SUM(AB206:AB208))</f>
        <v>3930376.2770000612</v>
      </c>
      <c r="AC209" s="164">
        <f t="shared" si="616"/>
        <v>3391177.0300000971</v>
      </c>
      <c r="AD209" s="165">
        <f t="shared" si="616"/>
        <v>514399.79799999786</v>
      </c>
      <c r="AE209" s="166">
        <f t="shared" si="616"/>
        <v>337674.54699999996</v>
      </c>
      <c r="AF209" s="167">
        <f t="shared" si="616"/>
        <v>337667.6179999999</v>
      </c>
      <c r="AG209" s="167">
        <f t="shared" si="616"/>
        <v>6.9290000000000003</v>
      </c>
      <c r="AH209" s="168">
        <f t="shared" si="616"/>
        <v>176726.54999999795</v>
      </c>
      <c r="AI209" s="169">
        <f t="shared" si="616"/>
        <v>154850.11799999949</v>
      </c>
      <c r="AJ209" s="169">
        <f t="shared" si="616"/>
        <v>231.70899999999997</v>
      </c>
      <c r="AK209" s="169">
        <f t="shared" si="616"/>
        <v>21645.921000000166</v>
      </c>
      <c r="AL209" s="269">
        <f t="shared" si="616"/>
        <v>252.05599999999998</v>
      </c>
      <c r="AM209" s="262">
        <f t="shared" si="547"/>
        <v>0.8628123087971824</v>
      </c>
      <c r="AN209" s="199">
        <f t="shared" si="548"/>
        <v>0.13087800295615051</v>
      </c>
      <c r="AO209" s="200">
        <f t="shared" si="549"/>
        <v>8.5914050768120573E-2</v>
      </c>
      <c r="AP209" s="201">
        <f t="shared" si="550"/>
        <v>8.5912287832586726E-2</v>
      </c>
      <c r="AQ209" s="201">
        <f t="shared" si="551"/>
        <v>1.7629355338183293E-6</v>
      </c>
      <c r="AR209" s="202">
        <f t="shared" si="552"/>
        <v>4.4964282690737198E-2</v>
      </c>
      <c r="AS209" s="203">
        <f t="shared" si="553"/>
        <v>3.9398293467767409E-2</v>
      </c>
      <c r="AT209" s="203">
        <f t="shared" si="554"/>
        <v>5.8953388599438763E-5</v>
      </c>
      <c r="AU209" s="203">
        <f t="shared" si="555"/>
        <v>5.5073406397928518E-3</v>
      </c>
      <c r="AV209" s="254">
        <f t="shared" si="556"/>
        <v>6.4130246631853474E-5</v>
      </c>
      <c r="AY209" s="449"/>
      <c r="AZ209" s="132" t="s">
        <v>28</v>
      </c>
      <c r="BA209" s="163">
        <f t="shared" ref="BA209:BK209" si="617">IF(COUNT(BA206:BA208)=0,"",SUM(BA206:BA208))</f>
        <v>978930.12799998699</v>
      </c>
      <c r="BB209" s="164">
        <f t="shared" si="617"/>
        <v>752470.22699999018</v>
      </c>
      <c r="BC209" s="165">
        <f t="shared" si="617"/>
        <v>216965.20299999957</v>
      </c>
      <c r="BD209" s="166">
        <f t="shared" si="617"/>
        <v>182919.04499999949</v>
      </c>
      <c r="BE209" s="167">
        <f t="shared" si="617"/>
        <v>182919.02099999948</v>
      </c>
      <c r="BF209" s="167">
        <f t="shared" si="617"/>
        <v>2.4000000000000004E-2</v>
      </c>
      <c r="BG209" s="168">
        <f t="shared" si="617"/>
        <v>34047.406000000003</v>
      </c>
      <c r="BH209" s="169">
        <f t="shared" si="617"/>
        <v>28164.227000000024</v>
      </c>
      <c r="BI209" s="169">
        <f t="shared" si="617"/>
        <v>104.22200000000005</v>
      </c>
      <c r="BJ209" s="169">
        <f t="shared" si="617"/>
        <v>5779.1200000000226</v>
      </c>
      <c r="BK209" s="269">
        <f t="shared" si="617"/>
        <v>1497.3700000000026</v>
      </c>
      <c r="BL209" s="262">
        <f t="shared" si="557"/>
        <v>0.76866591953537278</v>
      </c>
      <c r="BM209" s="199">
        <f t="shared" si="558"/>
        <v>0.22163502459902068</v>
      </c>
      <c r="BN209" s="200">
        <f t="shared" si="559"/>
        <v>0.18685607865978554</v>
      </c>
      <c r="BO209" s="201">
        <f t="shared" si="560"/>
        <v>0.18685605414322473</v>
      </c>
      <c r="BP209" s="201">
        <f t="shared" si="561"/>
        <v>2.4516560797892128E-8</v>
      </c>
      <c r="BQ209" s="202">
        <f t="shared" si="562"/>
        <v>3.4780220800396548E-2</v>
      </c>
      <c r="BR209" s="203">
        <f t="shared" si="563"/>
        <v>2.8770415982130645E-2</v>
      </c>
      <c r="BS209" s="203">
        <f t="shared" si="564"/>
        <v>1.0646520831157976E-4</v>
      </c>
      <c r="BT209" s="203">
        <f t="shared" si="565"/>
        <v>5.90350611826312E-3</v>
      </c>
      <c r="BU209" s="254">
        <f t="shared" si="566"/>
        <v>1.5295984434141581E-3</v>
      </c>
      <c r="BX209" s="449"/>
      <c r="BY209" s="132" t="s">
        <v>28</v>
      </c>
      <c r="BZ209" s="163">
        <f t="shared" ref="BZ209:CJ209" si="618">IF(COUNT(BZ206:BZ208)=0,"",SUM(BZ206:BZ208))</f>
        <v>127865.72499998697</v>
      </c>
      <c r="CA209" s="164">
        <f t="shared" si="618"/>
        <v>109021.94699999018</v>
      </c>
      <c r="CB209" s="165">
        <f t="shared" si="618"/>
        <v>16447.534000000225</v>
      </c>
      <c r="CC209" s="166">
        <f t="shared" si="618"/>
        <v>5885.5749999999844</v>
      </c>
      <c r="CD209" s="167">
        <f t="shared" si="618"/>
        <v>5885.5749999999844</v>
      </c>
      <c r="CE209" s="167">
        <f t="shared" si="618"/>
        <v>0</v>
      </c>
      <c r="CF209" s="168">
        <f t="shared" si="618"/>
        <v>10562.089000000095</v>
      </c>
      <c r="CG209" s="169">
        <f t="shared" si="618"/>
        <v>6697.7230000000209</v>
      </c>
      <c r="CH209" s="169">
        <f t="shared" si="618"/>
        <v>1.0780000000000001</v>
      </c>
      <c r="CI209" s="169">
        <f t="shared" si="618"/>
        <v>3863.3599999999997</v>
      </c>
      <c r="CJ209" s="269">
        <f t="shared" si="618"/>
        <v>68.201999999999998</v>
      </c>
      <c r="CK209" s="262">
        <f t="shared" si="567"/>
        <v>0.85262838810010488</v>
      </c>
      <c r="CL209" s="199">
        <f t="shared" si="568"/>
        <v>0.12863129661996522</v>
      </c>
      <c r="CM209" s="200">
        <f t="shared" si="569"/>
        <v>4.6029340544548464E-2</v>
      </c>
      <c r="CN209" s="201">
        <f t="shared" si="570"/>
        <v>4.6029340544548464E-2</v>
      </c>
      <c r="CO209" s="201">
        <f t="shared" si="571"/>
        <v>0</v>
      </c>
      <c r="CP209" s="202">
        <f t="shared" si="572"/>
        <v>8.2602972766948848E-2</v>
      </c>
      <c r="CQ209" s="203">
        <f t="shared" si="573"/>
        <v>5.2380909739499805E-2</v>
      </c>
      <c r="CR209" s="203">
        <f t="shared" si="574"/>
        <v>8.430719021849756E-6</v>
      </c>
      <c r="CS209" s="203">
        <f t="shared" si="575"/>
        <v>3.0214195399121957E-2</v>
      </c>
      <c r="CT209" s="254">
        <f t="shared" si="576"/>
        <v>5.3338766115788221E-4</v>
      </c>
      <c r="CW209" s="452"/>
      <c r="CX209" s="132" t="s">
        <v>28</v>
      </c>
      <c r="CY209" s="163">
        <f t="shared" ref="CY209:DI209" si="619">IF(COUNT(CY206:CY208)=0,"",SUM(CY206:CY208))</f>
        <v>115241.34799999009</v>
      </c>
      <c r="CZ209" s="164">
        <f t="shared" si="619"/>
        <v>100070.31099999532</v>
      </c>
      <c r="DA209" s="165">
        <f t="shared" si="619"/>
        <v>14351.215000000158</v>
      </c>
      <c r="DB209" s="166">
        <f t="shared" si="619"/>
        <v>4175.2779999999912</v>
      </c>
      <c r="DC209" s="167">
        <f t="shared" si="619"/>
        <v>4175.2779999999912</v>
      </c>
      <c r="DD209" s="167">
        <f t="shared" si="619"/>
        <v>0</v>
      </c>
      <c r="DE209" s="168">
        <f t="shared" si="619"/>
        <v>10175.934000000085</v>
      </c>
      <c r="DF209" s="169">
        <f t="shared" si="619"/>
        <v>6548.6530000000066</v>
      </c>
      <c r="DG209" s="169">
        <f t="shared" si="619"/>
        <v>1.2E-2</v>
      </c>
      <c r="DH209" s="169">
        <f t="shared" si="619"/>
        <v>3627.3069999999934</v>
      </c>
      <c r="DI209" s="269">
        <f t="shared" si="619"/>
        <v>67.054000000000002</v>
      </c>
      <c r="DJ209" s="262">
        <f t="shared" si="577"/>
        <v>0.86835422126443651</v>
      </c>
      <c r="DK209" s="199">
        <f t="shared" si="578"/>
        <v>0.1245318216860965</v>
      </c>
      <c r="DL209" s="200">
        <f t="shared" si="579"/>
        <v>3.6230728574958619E-2</v>
      </c>
      <c r="DM209" s="201">
        <f t="shared" si="580"/>
        <v>3.6230728574958619E-2</v>
      </c>
      <c r="DN209" s="201">
        <f t="shared" si="581"/>
        <v>0</v>
      </c>
      <c r="DO209" s="202">
        <f t="shared" si="582"/>
        <v>8.8301067078814105E-2</v>
      </c>
      <c r="DP209" s="203">
        <f t="shared" si="583"/>
        <v>5.6825550148897681E-2</v>
      </c>
      <c r="DQ209" s="203">
        <f t="shared" si="584"/>
        <v>1.0412929220509493E-7</v>
      </c>
      <c r="DR209" s="203">
        <f t="shared" si="585"/>
        <v>3.1475742543382132E-2</v>
      </c>
      <c r="DS209" s="254">
        <f t="shared" si="586"/>
        <v>5.818571299600363E-4</v>
      </c>
      <c r="DV209" s="452"/>
      <c r="DW209" s="132" t="s">
        <v>28</v>
      </c>
      <c r="DX209" s="163">
        <f t="shared" ref="DX209:EH209" si="620">IF(COUNT(DX206:DX208)=0,"",SUM(DX206:DX208))</f>
        <v>12624.377000000028</v>
      </c>
      <c r="DY209" s="164">
        <f t="shared" si="620"/>
        <v>8951.635999999995</v>
      </c>
      <c r="DZ209" s="165">
        <f t="shared" si="620"/>
        <v>2096.3189999999981</v>
      </c>
      <c r="EA209" s="166">
        <f t="shared" si="620"/>
        <v>1710.2970000000012</v>
      </c>
      <c r="EB209" s="167">
        <f t="shared" si="620"/>
        <v>1710.2970000000012</v>
      </c>
      <c r="EC209" s="167">
        <f t="shared" si="620"/>
        <v>0</v>
      </c>
      <c r="ED209" s="168">
        <f t="shared" si="620"/>
        <v>386.15499999999889</v>
      </c>
      <c r="EE209" s="169">
        <f t="shared" si="620"/>
        <v>149.07000000000019</v>
      </c>
      <c r="EF209" s="169">
        <f t="shared" si="620"/>
        <v>1.0660000000000001</v>
      </c>
      <c r="EG209" s="169">
        <f t="shared" si="620"/>
        <v>236.05300000000003</v>
      </c>
      <c r="EH209" s="269">
        <f t="shared" si="620"/>
        <v>1.1479999999999999</v>
      </c>
      <c r="EI209" s="262">
        <f t="shared" si="587"/>
        <v>0.70907546566456114</v>
      </c>
      <c r="EJ209" s="199">
        <f t="shared" si="588"/>
        <v>0.16605326346004984</v>
      </c>
      <c r="EK209" s="200">
        <f t="shared" si="589"/>
        <v>0.13547575456594788</v>
      </c>
      <c r="EL209" s="201">
        <f t="shared" si="590"/>
        <v>0.13547575456594788</v>
      </c>
      <c r="EM209" s="201">
        <f t="shared" si="591"/>
        <v>0</v>
      </c>
      <c r="EN209" s="202">
        <f t="shared" si="592"/>
        <v>3.0588044067441748E-2</v>
      </c>
      <c r="EO209" s="203">
        <f t="shared" si="593"/>
        <v>1.1808107441658298E-2</v>
      </c>
      <c r="EP209" s="203">
        <f t="shared" si="594"/>
        <v>8.4439810376385119E-5</v>
      </c>
      <c r="EQ209" s="203">
        <f t="shared" si="595"/>
        <v>1.8698190017614295E-2</v>
      </c>
      <c r="ER209" s="254">
        <f t="shared" si="596"/>
        <v>9.0935180405337813E-5</v>
      </c>
    </row>
    <row r="210" spans="1:148" ht="15.75" thickBot="1">
      <c r="A210" s="450"/>
      <c r="B210" s="133" t="s">
        <v>55</v>
      </c>
      <c r="C210" s="177">
        <f t="shared" ref="C210:M210" si="621">SUM(C209,C205,C201,C197)</f>
        <v>15921305.628000367</v>
      </c>
      <c r="D210" s="178">
        <f t="shared" si="621"/>
        <v>13674505.630000323</v>
      </c>
      <c r="E210" s="179">
        <f t="shared" si="621"/>
        <v>2138558.9169999748</v>
      </c>
      <c r="F210" s="180">
        <f t="shared" si="621"/>
        <v>1424767.5269999919</v>
      </c>
      <c r="G210" s="181">
        <f t="shared" si="621"/>
        <v>1424760.5069999918</v>
      </c>
      <c r="H210" s="181">
        <f t="shared" si="621"/>
        <v>7.0200000000000005</v>
      </c>
      <c r="I210" s="182">
        <f t="shared" si="621"/>
        <v>713798.31399999303</v>
      </c>
      <c r="J210" s="183">
        <f t="shared" si="621"/>
        <v>596861.88899999647</v>
      </c>
      <c r="K210" s="183">
        <f t="shared" si="621"/>
        <v>630.94299999999987</v>
      </c>
      <c r="L210" s="183">
        <f t="shared" si="621"/>
        <v>116308.42800000068</v>
      </c>
      <c r="M210" s="271">
        <f t="shared" si="621"/>
        <v>7348.3520000000044</v>
      </c>
      <c r="N210" s="264">
        <f t="shared" si="537"/>
        <v>0.85888092029031471</v>
      </c>
      <c r="O210" s="209">
        <f t="shared" si="538"/>
        <v>0.13432057439051664</v>
      </c>
      <c r="P210" s="210">
        <f t="shared" si="539"/>
        <v>8.9488108594202975E-2</v>
      </c>
      <c r="Q210" s="211">
        <f t="shared" si="540"/>
        <v>8.9487667675589633E-2</v>
      </c>
      <c r="R210" s="211">
        <f t="shared" si="541"/>
        <v>4.4091861333621517E-7</v>
      </c>
      <c r="S210" s="212">
        <f t="shared" si="542"/>
        <v>4.4832900685271397E-2</v>
      </c>
      <c r="T210" s="213">
        <f t="shared" si="543"/>
        <v>3.748825020671117E-2</v>
      </c>
      <c r="U210" s="213">
        <f t="shared" si="544"/>
        <v>3.9628847956437543E-5</v>
      </c>
      <c r="V210" s="213">
        <f t="shared" si="545"/>
        <v>7.3052066656802452E-3</v>
      </c>
      <c r="W210" s="256">
        <f t="shared" si="546"/>
        <v>4.6154204759920301E-4</v>
      </c>
      <c r="Z210" s="450"/>
      <c r="AA210" s="133" t="s">
        <v>55</v>
      </c>
      <c r="AB210" s="177">
        <f t="shared" ref="AB210:AL210" si="622">SUM(AB209,AB205,AB201,AB197)</f>
        <v>12904070.798000203</v>
      </c>
      <c r="AC210" s="178">
        <f t="shared" si="622"/>
        <v>11351420.086000238</v>
      </c>
      <c r="AD210" s="179">
        <f t="shared" si="622"/>
        <v>1475913.2749999862</v>
      </c>
      <c r="AE210" s="180">
        <f t="shared" si="622"/>
        <v>862259.23599999922</v>
      </c>
      <c r="AF210" s="181">
        <f t="shared" si="622"/>
        <v>862252.23999999906</v>
      </c>
      <c r="AG210" s="181">
        <f t="shared" si="622"/>
        <v>6.9960000000000004</v>
      </c>
      <c r="AH210" s="182">
        <f t="shared" si="622"/>
        <v>613657.07799999404</v>
      </c>
      <c r="AI210" s="183">
        <f t="shared" si="622"/>
        <v>516840.35499999806</v>
      </c>
      <c r="AJ210" s="183">
        <f t="shared" si="622"/>
        <v>237.41199999999998</v>
      </c>
      <c r="AK210" s="183">
        <f t="shared" si="622"/>
        <v>96581.902000000817</v>
      </c>
      <c r="AL210" s="271">
        <f t="shared" si="622"/>
        <v>908.50399999999991</v>
      </c>
      <c r="AM210" s="264">
        <f t="shared" si="547"/>
        <v>0.87967744936422798</v>
      </c>
      <c r="AN210" s="209">
        <f t="shared" si="548"/>
        <v>0.11437578870295058</v>
      </c>
      <c r="AO210" s="210">
        <f t="shared" si="549"/>
        <v>6.6820714912198639E-2</v>
      </c>
      <c r="AP210" s="211">
        <f t="shared" si="550"/>
        <v>6.682017275770262E-2</v>
      </c>
      <c r="AQ210" s="211">
        <f t="shared" si="551"/>
        <v>5.4215449601254506E-7</v>
      </c>
      <c r="AR210" s="212">
        <f t="shared" si="552"/>
        <v>4.7555309297829876E-2</v>
      </c>
      <c r="AS210" s="213">
        <f t="shared" si="553"/>
        <v>4.0052504600338594E-2</v>
      </c>
      <c r="AT210" s="213">
        <f t="shared" si="554"/>
        <v>1.8398225158280494E-5</v>
      </c>
      <c r="AU210" s="213">
        <f t="shared" si="555"/>
        <v>7.4846072616843139E-3</v>
      </c>
      <c r="AV210" s="256">
        <f t="shared" si="556"/>
        <v>7.0404449434731441E-5</v>
      </c>
      <c r="AY210" s="450"/>
      <c r="AZ210" s="133" t="s">
        <v>55</v>
      </c>
      <c r="BA210" s="177">
        <f t="shared" ref="BA210:BK210" si="623">SUM(BA209,BA205,BA201,BA197)</f>
        <v>3017234.8299999707</v>
      </c>
      <c r="BB210" s="178">
        <f t="shared" si="623"/>
        <v>2323085.5439999788</v>
      </c>
      <c r="BC210" s="179">
        <f t="shared" si="623"/>
        <v>662645.64199999929</v>
      </c>
      <c r="BD210" s="180">
        <f t="shared" si="623"/>
        <v>562508.29099999904</v>
      </c>
      <c r="BE210" s="181">
        <f t="shared" si="623"/>
        <v>562508.26699999906</v>
      </c>
      <c r="BF210" s="181">
        <f t="shared" si="623"/>
        <v>2.4000000000000004E-2</v>
      </c>
      <c r="BG210" s="182">
        <f t="shared" si="623"/>
        <v>100141.23599999999</v>
      </c>
      <c r="BH210" s="183">
        <f t="shared" si="623"/>
        <v>80021.533999999971</v>
      </c>
      <c r="BI210" s="183">
        <f t="shared" si="623"/>
        <v>393.53099999999984</v>
      </c>
      <c r="BJ210" s="183">
        <f t="shared" si="623"/>
        <v>19726.526000000013</v>
      </c>
      <c r="BK210" s="271">
        <f t="shared" si="623"/>
        <v>6439.8480000000054</v>
      </c>
      <c r="BL210" s="264">
        <f t="shared" si="557"/>
        <v>0.76993859440499746</v>
      </c>
      <c r="BM210" s="209">
        <f t="shared" si="558"/>
        <v>0.21962017520525762</v>
      </c>
      <c r="BN210" s="210">
        <f t="shared" si="559"/>
        <v>0.18643172397688532</v>
      </c>
      <c r="BO210" s="211">
        <f t="shared" si="560"/>
        <v>0.18643171602258235</v>
      </c>
      <c r="BP210" s="211">
        <f t="shared" si="561"/>
        <v>7.9543029801231066E-9</v>
      </c>
      <c r="BQ210" s="212">
        <f t="shared" si="562"/>
        <v>3.3189738831167132E-2</v>
      </c>
      <c r="BR210" s="213">
        <f t="shared" si="563"/>
        <v>2.6521480265425924E-2</v>
      </c>
      <c r="BS210" s="213">
        <f t="shared" si="564"/>
        <v>1.3042770025295102E-4</v>
      </c>
      <c r="BT210" s="213">
        <f t="shared" si="565"/>
        <v>6.5379485228865015E-3</v>
      </c>
      <c r="BU210" s="256">
        <f t="shared" si="566"/>
        <v>2.1343542557474946E-3</v>
      </c>
      <c r="BX210" s="450"/>
      <c r="BY210" s="133" t="s">
        <v>55</v>
      </c>
      <c r="BZ210" s="177">
        <f t="shared" ref="BZ210:CJ210" si="624">SUM(BZ209,BZ205,BZ201,BZ197)</f>
        <v>1387076.969999963</v>
      </c>
      <c r="CA210" s="178">
        <f t="shared" si="624"/>
        <v>1193749.1329999771</v>
      </c>
      <c r="CB210" s="179">
        <f t="shared" si="624"/>
        <v>178282.42500000144</v>
      </c>
      <c r="CC210" s="180">
        <f t="shared" si="624"/>
        <v>85769.472999999969</v>
      </c>
      <c r="CD210" s="181">
        <f t="shared" si="624"/>
        <v>85769.472999999969</v>
      </c>
      <c r="CE210" s="181">
        <f t="shared" si="624"/>
        <v>0</v>
      </c>
      <c r="CF210" s="182">
        <f t="shared" si="624"/>
        <v>92513.413000000466</v>
      </c>
      <c r="CG210" s="183">
        <f t="shared" si="624"/>
        <v>67008.183000000427</v>
      </c>
      <c r="CH210" s="183">
        <f t="shared" si="624"/>
        <v>7.8050000000000006</v>
      </c>
      <c r="CI210" s="183">
        <f t="shared" si="624"/>
        <v>25497.564000000028</v>
      </c>
      <c r="CJ210" s="271">
        <f t="shared" si="624"/>
        <v>1607.2670000000001</v>
      </c>
      <c r="CK210" s="264">
        <f t="shared" si="567"/>
        <v>0.86062212755216383</v>
      </c>
      <c r="CL210" s="209">
        <f t="shared" si="568"/>
        <v>0.12853102521052326</v>
      </c>
      <c r="CM210" s="210">
        <f t="shared" si="569"/>
        <v>6.1834688957457251E-2</v>
      </c>
      <c r="CN210" s="211">
        <f t="shared" si="570"/>
        <v>6.1834688957457251E-2</v>
      </c>
      <c r="CO210" s="211">
        <f t="shared" si="571"/>
        <v>0</v>
      </c>
      <c r="CP210" s="212">
        <f t="shared" si="572"/>
        <v>6.6696668606647649E-2</v>
      </c>
      <c r="CQ210" s="213">
        <f t="shared" si="573"/>
        <v>4.8308914681210673E-2</v>
      </c>
      <c r="CR210" s="213">
        <f t="shared" si="574"/>
        <v>5.6269408034366033E-6</v>
      </c>
      <c r="CS210" s="213">
        <f t="shared" si="575"/>
        <v>1.8382227195366606E-2</v>
      </c>
      <c r="CT210" s="256">
        <f t="shared" si="576"/>
        <v>1.158743915991946E-3</v>
      </c>
      <c r="CW210" s="453"/>
      <c r="CX210" s="133" t="s">
        <v>55</v>
      </c>
      <c r="CY210" s="177">
        <f t="shared" ref="CY210:DI210" si="625">SUM(CY209,CY205,CY201,CY197)</f>
        <v>1244454.7039999766</v>
      </c>
      <c r="CZ210" s="178">
        <f t="shared" si="625"/>
        <v>1077533.9419999886</v>
      </c>
      <c r="DA210" s="179">
        <f t="shared" si="625"/>
        <v>159840.23100000111</v>
      </c>
      <c r="DB210" s="180">
        <f t="shared" si="625"/>
        <v>70568.152999999991</v>
      </c>
      <c r="DC210" s="181">
        <f t="shared" si="625"/>
        <v>70568.152999999991</v>
      </c>
      <c r="DD210" s="181">
        <f t="shared" si="625"/>
        <v>0</v>
      </c>
      <c r="DE210" s="182">
        <f t="shared" si="625"/>
        <v>89272.111000000441</v>
      </c>
      <c r="DF210" s="183">
        <f t="shared" si="625"/>
        <v>64665.026000000311</v>
      </c>
      <c r="DG210" s="183">
        <f t="shared" si="625"/>
        <v>5.1829999999999998</v>
      </c>
      <c r="DH210" s="183">
        <f t="shared" si="625"/>
        <v>24602.001000000022</v>
      </c>
      <c r="DI210" s="271">
        <f t="shared" si="625"/>
        <v>1358.787</v>
      </c>
      <c r="DJ210" s="264">
        <f t="shared" si="577"/>
        <v>0.86586835064107637</v>
      </c>
      <c r="DK210" s="209">
        <f t="shared" si="578"/>
        <v>0.12844198385544783</v>
      </c>
      <c r="DL210" s="210">
        <f t="shared" si="579"/>
        <v>5.6706084016699826E-2</v>
      </c>
      <c r="DM210" s="211">
        <f t="shared" si="580"/>
        <v>5.6706084016699826E-2</v>
      </c>
      <c r="DN210" s="211">
        <f t="shared" si="581"/>
        <v>0</v>
      </c>
      <c r="DO210" s="212">
        <f t="shared" si="582"/>
        <v>7.1735926356385982E-2</v>
      </c>
      <c r="DP210" s="213">
        <f t="shared" si="583"/>
        <v>5.1962538927412441E-2</v>
      </c>
      <c r="DQ210" s="213">
        <f t="shared" si="584"/>
        <v>4.1648763778549687E-6</v>
      </c>
      <c r="DR210" s="213">
        <f t="shared" si="585"/>
        <v>1.9769302105511172E-2</v>
      </c>
      <c r="DS210" s="256">
        <f t="shared" si="586"/>
        <v>1.0918734089979587E-3</v>
      </c>
      <c r="DV210" s="453"/>
      <c r="DW210" s="133" t="s">
        <v>55</v>
      </c>
      <c r="DX210" s="177">
        <f t="shared" ref="DX210:EH210" si="626">SUM(DX209,DX205,DX201,DX197)</f>
        <v>142622.26600000035</v>
      </c>
      <c r="DY210" s="178">
        <f t="shared" si="626"/>
        <v>116215.19100000024</v>
      </c>
      <c r="DZ210" s="179">
        <f t="shared" si="626"/>
        <v>18442.193999999992</v>
      </c>
      <c r="EA210" s="180">
        <f t="shared" si="626"/>
        <v>15201.319999999987</v>
      </c>
      <c r="EB210" s="181">
        <f t="shared" si="626"/>
        <v>15201.319999999987</v>
      </c>
      <c r="EC210" s="181">
        <f t="shared" si="626"/>
        <v>0</v>
      </c>
      <c r="ED210" s="182">
        <f t="shared" si="626"/>
        <v>3241.3019999999988</v>
      </c>
      <c r="EE210" s="183">
        <f t="shared" si="626"/>
        <v>2343.1570000000002</v>
      </c>
      <c r="EF210" s="183">
        <f t="shared" si="626"/>
        <v>2.6219999999999999</v>
      </c>
      <c r="EG210" s="183">
        <f t="shared" si="626"/>
        <v>895.56300000000033</v>
      </c>
      <c r="EH210" s="271">
        <f t="shared" si="626"/>
        <v>248.48000000000005</v>
      </c>
      <c r="EI210" s="264">
        <f t="shared" si="587"/>
        <v>0.81484605636542018</v>
      </c>
      <c r="EJ210" s="209">
        <f t="shared" si="588"/>
        <v>0.12930795812765972</v>
      </c>
      <c r="EK210" s="210">
        <f t="shared" si="589"/>
        <v>0.10658447959310891</v>
      </c>
      <c r="EL210" s="211">
        <f t="shared" si="590"/>
        <v>0.10658447959310891</v>
      </c>
      <c r="EM210" s="211">
        <f t="shared" si="591"/>
        <v>0</v>
      </c>
      <c r="EN210" s="212">
        <f t="shared" si="592"/>
        <v>2.2726479468500316E-2</v>
      </c>
      <c r="EO210" s="213">
        <f t="shared" si="593"/>
        <v>1.6429110725249552E-2</v>
      </c>
      <c r="EP210" s="213">
        <f t="shared" si="594"/>
        <v>1.8384226204904033E-5</v>
      </c>
      <c r="EQ210" s="213">
        <f t="shared" si="595"/>
        <v>6.279264978162653E-3</v>
      </c>
      <c r="ER210" s="256">
        <f t="shared" si="596"/>
        <v>1.7422244574349943E-3</v>
      </c>
    </row>
    <row r="212" spans="1:148" ht="15" thickBot="1"/>
    <row r="213" spans="1:148" ht="16.350000000000001" customHeight="1" thickBot="1">
      <c r="A213" s="466" t="s">
        <v>63</v>
      </c>
      <c r="B213" s="467"/>
      <c r="C213" s="470" t="s">
        <v>61</v>
      </c>
      <c r="D213" s="471"/>
      <c r="E213" s="471"/>
      <c r="F213" s="471"/>
      <c r="G213" s="471"/>
      <c r="H213" s="471"/>
      <c r="I213" s="471"/>
      <c r="J213" s="471"/>
      <c r="K213" s="471"/>
      <c r="L213" s="471"/>
      <c r="M213" s="472"/>
      <c r="N213" s="471" t="s">
        <v>62</v>
      </c>
      <c r="O213" s="471"/>
      <c r="P213" s="471"/>
      <c r="Q213" s="471"/>
      <c r="R213" s="471"/>
      <c r="S213" s="471"/>
      <c r="T213" s="471"/>
      <c r="U213" s="471"/>
      <c r="V213" s="471"/>
      <c r="W213" s="473"/>
      <c r="Z213" s="466" t="s">
        <v>64</v>
      </c>
      <c r="AA213" s="467"/>
      <c r="AB213" s="470" t="s">
        <v>61</v>
      </c>
      <c r="AC213" s="471"/>
      <c r="AD213" s="471"/>
      <c r="AE213" s="471"/>
      <c r="AF213" s="471"/>
      <c r="AG213" s="471"/>
      <c r="AH213" s="471"/>
      <c r="AI213" s="471"/>
      <c r="AJ213" s="471"/>
      <c r="AK213" s="471"/>
      <c r="AL213" s="472"/>
      <c r="AM213" s="471" t="s">
        <v>62</v>
      </c>
      <c r="AN213" s="471"/>
      <c r="AO213" s="471"/>
      <c r="AP213" s="471"/>
      <c r="AQ213" s="471"/>
      <c r="AR213" s="471"/>
      <c r="AS213" s="471"/>
      <c r="AT213" s="471"/>
      <c r="AU213" s="471"/>
      <c r="AV213" s="473"/>
      <c r="AY213" s="466" t="s">
        <v>65</v>
      </c>
      <c r="AZ213" s="467"/>
      <c r="BA213" s="470" t="s">
        <v>61</v>
      </c>
      <c r="BB213" s="471"/>
      <c r="BC213" s="471"/>
      <c r="BD213" s="471"/>
      <c r="BE213" s="471"/>
      <c r="BF213" s="471"/>
      <c r="BG213" s="471"/>
      <c r="BH213" s="471"/>
      <c r="BI213" s="471"/>
      <c r="BJ213" s="471"/>
      <c r="BK213" s="472"/>
      <c r="BL213" s="471" t="s">
        <v>62</v>
      </c>
      <c r="BM213" s="471"/>
      <c r="BN213" s="471"/>
      <c r="BO213" s="471"/>
      <c r="BP213" s="471"/>
      <c r="BQ213" s="471"/>
      <c r="BR213" s="471"/>
      <c r="BS213" s="471"/>
      <c r="BT213" s="471"/>
      <c r="BU213" s="473"/>
      <c r="BX213" s="454" t="s">
        <v>401</v>
      </c>
      <c r="BY213" s="455"/>
      <c r="BZ213" s="458" t="s">
        <v>61</v>
      </c>
      <c r="CA213" s="459"/>
      <c r="CB213" s="459"/>
      <c r="CC213" s="459"/>
      <c r="CD213" s="459"/>
      <c r="CE213" s="459"/>
      <c r="CF213" s="459"/>
      <c r="CG213" s="459"/>
      <c r="CH213" s="459"/>
      <c r="CI213" s="459"/>
      <c r="CJ213" s="459"/>
      <c r="CK213" s="459" t="s">
        <v>62</v>
      </c>
      <c r="CL213" s="459"/>
      <c r="CM213" s="459"/>
      <c r="CN213" s="459"/>
      <c r="CO213" s="459"/>
      <c r="CP213" s="459"/>
      <c r="CQ213" s="459"/>
      <c r="CR213" s="459"/>
      <c r="CS213" s="459"/>
      <c r="CT213" s="460"/>
      <c r="CW213" s="454" t="s">
        <v>402</v>
      </c>
      <c r="CX213" s="455"/>
      <c r="CY213" s="461" t="s">
        <v>61</v>
      </c>
      <c r="CZ213" s="462"/>
      <c r="DA213" s="462"/>
      <c r="DB213" s="462"/>
      <c r="DC213" s="462"/>
      <c r="DD213" s="462"/>
      <c r="DE213" s="462"/>
      <c r="DF213" s="462"/>
      <c r="DG213" s="462"/>
      <c r="DH213" s="462"/>
      <c r="DI213" s="463"/>
      <c r="DJ213" s="464" t="s">
        <v>62</v>
      </c>
      <c r="DK213" s="462"/>
      <c r="DL213" s="462"/>
      <c r="DM213" s="462"/>
      <c r="DN213" s="462"/>
      <c r="DO213" s="462"/>
      <c r="DP213" s="462"/>
      <c r="DQ213" s="462"/>
      <c r="DR213" s="462"/>
      <c r="DS213" s="465"/>
      <c r="DV213" s="454" t="s">
        <v>66</v>
      </c>
      <c r="DW213" s="455"/>
      <c r="DX213" s="461" t="s">
        <v>61</v>
      </c>
      <c r="DY213" s="462"/>
      <c r="DZ213" s="462"/>
      <c r="EA213" s="462"/>
      <c r="EB213" s="462"/>
      <c r="EC213" s="462"/>
      <c r="ED213" s="462"/>
      <c r="EE213" s="462"/>
      <c r="EF213" s="462"/>
      <c r="EG213" s="462"/>
      <c r="EH213" s="463"/>
      <c r="EI213" s="464" t="s">
        <v>62</v>
      </c>
      <c r="EJ213" s="462"/>
      <c r="EK213" s="462"/>
      <c r="EL213" s="462"/>
      <c r="EM213" s="462"/>
      <c r="EN213" s="462"/>
      <c r="EO213" s="462"/>
      <c r="EP213" s="462"/>
      <c r="EQ213" s="462"/>
      <c r="ER213" s="465"/>
    </row>
    <row r="214" spans="1:148" ht="66.75" thickBot="1">
      <c r="A214" s="468"/>
      <c r="B214" s="469"/>
      <c r="C214" s="135" t="s">
        <v>52</v>
      </c>
      <c r="D214" s="136" t="s">
        <v>53</v>
      </c>
      <c r="E214" s="137" t="s">
        <v>51</v>
      </c>
      <c r="F214" s="138" t="s">
        <v>30</v>
      </c>
      <c r="G214" s="139" t="s">
        <v>59</v>
      </c>
      <c r="H214" s="139" t="s">
        <v>56</v>
      </c>
      <c r="I214" s="140" t="s">
        <v>31</v>
      </c>
      <c r="J214" s="141" t="s">
        <v>57</v>
      </c>
      <c r="K214" s="141" t="s">
        <v>58</v>
      </c>
      <c r="L214" s="141" t="s">
        <v>54</v>
      </c>
      <c r="M214" s="265" t="s">
        <v>60</v>
      </c>
      <c r="N214" s="258" t="s">
        <v>53</v>
      </c>
      <c r="O214" s="137" t="s">
        <v>51</v>
      </c>
      <c r="P214" s="138" t="s">
        <v>30</v>
      </c>
      <c r="Q214" s="139" t="s">
        <v>59</v>
      </c>
      <c r="R214" s="139" t="s">
        <v>56</v>
      </c>
      <c r="S214" s="140" t="s">
        <v>31</v>
      </c>
      <c r="T214" s="141" t="s">
        <v>57</v>
      </c>
      <c r="U214" s="141" t="s">
        <v>58</v>
      </c>
      <c r="V214" s="141" t="s">
        <v>54</v>
      </c>
      <c r="W214" s="250" t="s">
        <v>60</v>
      </c>
      <c r="Z214" s="468"/>
      <c r="AA214" s="469"/>
      <c r="AB214" s="135" t="s">
        <v>52</v>
      </c>
      <c r="AC214" s="136" t="s">
        <v>53</v>
      </c>
      <c r="AD214" s="137" t="s">
        <v>51</v>
      </c>
      <c r="AE214" s="138" t="s">
        <v>30</v>
      </c>
      <c r="AF214" s="139" t="s">
        <v>59</v>
      </c>
      <c r="AG214" s="139" t="s">
        <v>56</v>
      </c>
      <c r="AH214" s="140" t="s">
        <v>31</v>
      </c>
      <c r="AI214" s="141" t="s">
        <v>57</v>
      </c>
      <c r="AJ214" s="141" t="s">
        <v>58</v>
      </c>
      <c r="AK214" s="141" t="s">
        <v>54</v>
      </c>
      <c r="AL214" s="265" t="s">
        <v>60</v>
      </c>
      <c r="AM214" s="258" t="s">
        <v>53</v>
      </c>
      <c r="AN214" s="137" t="s">
        <v>51</v>
      </c>
      <c r="AO214" s="138" t="s">
        <v>30</v>
      </c>
      <c r="AP214" s="139" t="s">
        <v>59</v>
      </c>
      <c r="AQ214" s="139" t="s">
        <v>56</v>
      </c>
      <c r="AR214" s="140" t="s">
        <v>31</v>
      </c>
      <c r="AS214" s="141" t="s">
        <v>57</v>
      </c>
      <c r="AT214" s="141" t="s">
        <v>58</v>
      </c>
      <c r="AU214" s="141" t="s">
        <v>54</v>
      </c>
      <c r="AV214" s="250" t="s">
        <v>60</v>
      </c>
      <c r="AY214" s="468"/>
      <c r="AZ214" s="469"/>
      <c r="BA214" s="135" t="s">
        <v>52</v>
      </c>
      <c r="BB214" s="136" t="s">
        <v>53</v>
      </c>
      <c r="BC214" s="137" t="s">
        <v>51</v>
      </c>
      <c r="BD214" s="138" t="s">
        <v>30</v>
      </c>
      <c r="BE214" s="139" t="s">
        <v>59</v>
      </c>
      <c r="BF214" s="139" t="s">
        <v>56</v>
      </c>
      <c r="BG214" s="140" t="s">
        <v>31</v>
      </c>
      <c r="BH214" s="141" t="s">
        <v>57</v>
      </c>
      <c r="BI214" s="141" t="s">
        <v>58</v>
      </c>
      <c r="BJ214" s="141" t="s">
        <v>54</v>
      </c>
      <c r="BK214" s="265" t="s">
        <v>60</v>
      </c>
      <c r="BL214" s="258" t="s">
        <v>53</v>
      </c>
      <c r="BM214" s="137" t="s">
        <v>51</v>
      </c>
      <c r="BN214" s="138" t="s">
        <v>30</v>
      </c>
      <c r="BO214" s="139" t="s">
        <v>59</v>
      </c>
      <c r="BP214" s="139" t="s">
        <v>56</v>
      </c>
      <c r="BQ214" s="140" t="s">
        <v>31</v>
      </c>
      <c r="BR214" s="141" t="s">
        <v>57</v>
      </c>
      <c r="BS214" s="141" t="s">
        <v>58</v>
      </c>
      <c r="BT214" s="141" t="s">
        <v>54</v>
      </c>
      <c r="BU214" s="250" t="s">
        <v>60</v>
      </c>
      <c r="BX214" s="456"/>
      <c r="BY214" s="457"/>
      <c r="BZ214" s="135" t="s">
        <v>52</v>
      </c>
      <c r="CA214" s="136" t="s">
        <v>53</v>
      </c>
      <c r="CB214" s="137" t="s">
        <v>51</v>
      </c>
      <c r="CC214" s="138" t="s">
        <v>30</v>
      </c>
      <c r="CD214" s="139" t="s">
        <v>59</v>
      </c>
      <c r="CE214" s="139" t="s">
        <v>56</v>
      </c>
      <c r="CF214" s="140" t="s">
        <v>31</v>
      </c>
      <c r="CG214" s="141" t="s">
        <v>57</v>
      </c>
      <c r="CH214" s="141" t="s">
        <v>58</v>
      </c>
      <c r="CI214" s="141" t="s">
        <v>54</v>
      </c>
      <c r="CJ214" s="265" t="s">
        <v>60</v>
      </c>
      <c r="CK214" s="258" t="s">
        <v>53</v>
      </c>
      <c r="CL214" s="137" t="s">
        <v>51</v>
      </c>
      <c r="CM214" s="138" t="s">
        <v>30</v>
      </c>
      <c r="CN214" s="139" t="s">
        <v>59</v>
      </c>
      <c r="CO214" s="139" t="s">
        <v>56</v>
      </c>
      <c r="CP214" s="140" t="s">
        <v>31</v>
      </c>
      <c r="CQ214" s="141" t="s">
        <v>57</v>
      </c>
      <c r="CR214" s="141" t="s">
        <v>58</v>
      </c>
      <c r="CS214" s="141" t="s">
        <v>54</v>
      </c>
      <c r="CT214" s="250" t="s">
        <v>60</v>
      </c>
      <c r="CW214" s="456"/>
      <c r="CX214" s="457"/>
      <c r="CY214" s="135" t="s">
        <v>52</v>
      </c>
      <c r="CZ214" s="136" t="s">
        <v>53</v>
      </c>
      <c r="DA214" s="137" t="s">
        <v>51</v>
      </c>
      <c r="DB214" s="138" t="s">
        <v>30</v>
      </c>
      <c r="DC214" s="139" t="s">
        <v>59</v>
      </c>
      <c r="DD214" s="139" t="s">
        <v>56</v>
      </c>
      <c r="DE214" s="140" t="s">
        <v>31</v>
      </c>
      <c r="DF214" s="141" t="s">
        <v>57</v>
      </c>
      <c r="DG214" s="141" t="s">
        <v>58</v>
      </c>
      <c r="DH214" s="141" t="s">
        <v>54</v>
      </c>
      <c r="DI214" s="265" t="s">
        <v>60</v>
      </c>
      <c r="DJ214" s="258" t="s">
        <v>53</v>
      </c>
      <c r="DK214" s="137" t="s">
        <v>51</v>
      </c>
      <c r="DL214" s="138" t="s">
        <v>30</v>
      </c>
      <c r="DM214" s="139" t="s">
        <v>59</v>
      </c>
      <c r="DN214" s="139" t="s">
        <v>56</v>
      </c>
      <c r="DO214" s="140" t="s">
        <v>31</v>
      </c>
      <c r="DP214" s="141" t="s">
        <v>57</v>
      </c>
      <c r="DQ214" s="141" t="s">
        <v>58</v>
      </c>
      <c r="DR214" s="141" t="s">
        <v>54</v>
      </c>
      <c r="DS214" s="250" t="s">
        <v>60</v>
      </c>
      <c r="DV214" s="456"/>
      <c r="DW214" s="457"/>
      <c r="DX214" s="135" t="s">
        <v>52</v>
      </c>
      <c r="DY214" s="136" t="s">
        <v>53</v>
      </c>
      <c r="DZ214" s="137" t="s">
        <v>51</v>
      </c>
      <c r="EA214" s="138" t="s">
        <v>30</v>
      </c>
      <c r="EB214" s="139" t="s">
        <v>59</v>
      </c>
      <c r="EC214" s="139" t="s">
        <v>56</v>
      </c>
      <c r="ED214" s="140" t="s">
        <v>31</v>
      </c>
      <c r="EE214" s="141" t="s">
        <v>57</v>
      </c>
      <c r="EF214" s="141" t="s">
        <v>58</v>
      </c>
      <c r="EG214" s="141" t="s">
        <v>54</v>
      </c>
      <c r="EH214" s="265" t="s">
        <v>60</v>
      </c>
      <c r="EI214" s="258" t="s">
        <v>53</v>
      </c>
      <c r="EJ214" s="137" t="s">
        <v>51</v>
      </c>
      <c r="EK214" s="138" t="s">
        <v>30</v>
      </c>
      <c r="EL214" s="139" t="s">
        <v>59</v>
      </c>
      <c r="EM214" s="139" t="s">
        <v>56</v>
      </c>
      <c r="EN214" s="140" t="s">
        <v>31</v>
      </c>
      <c r="EO214" s="141" t="s">
        <v>57</v>
      </c>
      <c r="EP214" s="141" t="s">
        <v>58</v>
      </c>
      <c r="EQ214" s="141" t="s">
        <v>54</v>
      </c>
      <c r="ER214" s="250" t="s">
        <v>60</v>
      </c>
    </row>
    <row r="215" spans="1:148">
      <c r="A215" s="448">
        <v>2026</v>
      </c>
      <c r="B215" s="134" t="s">
        <v>13</v>
      </c>
      <c r="C215" s="142">
        <v>1556128.0810000012</v>
      </c>
      <c r="D215" s="143">
        <v>1404312.322000012</v>
      </c>
      <c r="E215" s="144">
        <v>143424.11499999996</v>
      </c>
      <c r="F215" s="145">
        <v>127022.05999999937</v>
      </c>
      <c r="G215" s="146">
        <v>127022.05999999937</v>
      </c>
      <c r="H215" s="146">
        <v>0</v>
      </c>
      <c r="I215" s="147">
        <v>16402.342000000157</v>
      </c>
      <c r="J215" s="148">
        <v>8677.1440000000675</v>
      </c>
      <c r="K215" s="148">
        <v>0</v>
      </c>
      <c r="L215" s="148">
        <v>7725.4180000000197</v>
      </c>
      <c r="M215" s="266">
        <v>1246.3470000000048</v>
      </c>
      <c r="N215" s="259">
        <f t="shared" ref="N215:N231" si="627">IF(AND(ISNUMBER($C215),ISNUMBER(D215)),IF($C215=0,0,D215/$C215),"")</f>
        <v>0.90244006206582361</v>
      </c>
      <c r="O215" s="184">
        <f t="shared" ref="O215:O231" si="628">IF(AND(ISNUMBER($C215),ISNUMBER(E215)),IF($C215=0,0,E215/$C215),"")</f>
        <v>9.216729442208417E-2</v>
      </c>
      <c r="P215" s="185">
        <f t="shared" ref="P215:P231" si="629">IF(AND(ISNUMBER($C215),ISNUMBER(F215)),IF($C215=0,0,F215/$C215),"")</f>
        <v>8.1626995586617956E-2</v>
      </c>
      <c r="Q215" s="186">
        <f t="shared" ref="Q215:Q231" si="630">IF(AND(ISNUMBER($C215),ISNUMBER(G215)),IF($C215=0,0,G215/$C215),"")</f>
        <v>8.1626995586617956E-2</v>
      </c>
      <c r="R215" s="186">
        <f t="shared" ref="R215:R231" si="631">IF(AND(ISNUMBER($C215),ISNUMBER(H215)),IF($C215=0,0,H215/$C215),"")</f>
        <v>0</v>
      </c>
      <c r="S215" s="187">
        <f t="shared" ref="S215:S231" si="632">IF(AND(ISNUMBER($C215),ISNUMBER(I215)),IF($C215=0,0,I215/$C215),"")</f>
        <v>1.0540483267585315E-2</v>
      </c>
      <c r="T215" s="188">
        <f t="shared" ref="T215:T231" si="633">IF(AND(ISNUMBER($C215),ISNUMBER(J215)),IF($C215=0,0,J215/$C215),"")</f>
        <v>5.5761117005381387E-3</v>
      </c>
      <c r="U215" s="188">
        <f t="shared" ref="U215:U231" si="634">IF(AND(ISNUMBER($C215),ISNUMBER(K215)),IF($C215=0,0,K215/$C215),"")</f>
        <v>0</v>
      </c>
      <c r="V215" s="188">
        <f t="shared" ref="V215:V231" si="635">IF(AND(ISNUMBER($C215),ISNUMBER(L215)),IF($C215=0,0,L215/$C215),"")</f>
        <v>4.9645129435846314E-3</v>
      </c>
      <c r="W215" s="251">
        <f t="shared" ref="W215:W231" si="636">IF(AND(ISNUMBER($C215),ISNUMBER(M215)),IF($C215=0,0,M215/$C215),"")</f>
        <v>8.0092828811306814E-4</v>
      </c>
      <c r="Z215" s="448">
        <v>2026</v>
      </c>
      <c r="AA215" s="134" t="s">
        <v>13</v>
      </c>
      <c r="AB215" s="142">
        <v>1186555.6110000638</v>
      </c>
      <c r="AC215" s="143">
        <v>1121310.8210000698</v>
      </c>
      <c r="AD215" s="144">
        <v>61089.013999999523</v>
      </c>
      <c r="AE215" s="145">
        <v>47254.093999999815</v>
      </c>
      <c r="AF215" s="146">
        <v>47254.093999999815</v>
      </c>
      <c r="AG215" s="146">
        <v>0</v>
      </c>
      <c r="AH215" s="147">
        <v>13835.024000000194</v>
      </c>
      <c r="AI215" s="148">
        <v>7905.6350000000466</v>
      </c>
      <c r="AJ215" s="148">
        <v>0</v>
      </c>
      <c r="AK215" s="148">
        <v>5929.5169999999989</v>
      </c>
      <c r="AL215" s="266">
        <v>193.13000000000002</v>
      </c>
      <c r="AM215" s="259">
        <f t="shared" ref="AM215:AM231" si="637">IF(AND(ISNUMBER($AB215),ISNUMBER(AC215)),IF($AB215=0,0,AC215/$AB215),"")</f>
        <v>0.94501328939399332</v>
      </c>
      <c r="AN215" s="184">
        <f t="shared" ref="AN215:AN231" si="638">IF(AND(ISNUMBER($AB215),ISNUMBER(AD215)),IF($AB215=0,0,AD215/$AB215),"")</f>
        <v>5.1484324403903763E-2</v>
      </c>
      <c r="AO215" s="185">
        <f t="shared" ref="AO215:AO231" si="639">IF(AND(ISNUMBER($AB215),ISNUMBER(AE215)),IF($AB215=0,0,AE215/$AB215),"")</f>
        <v>3.9824592764070015E-2</v>
      </c>
      <c r="AP215" s="186">
        <f t="shared" ref="AP215:AP231" si="640">IF(AND(ISNUMBER($AB215),ISNUMBER(AF215)),IF($AB215=0,0,AF215/$AB215),"")</f>
        <v>3.9824592764070015E-2</v>
      </c>
      <c r="AQ215" s="186">
        <f t="shared" ref="AQ215:AQ231" si="641">IF(AND(ISNUMBER($AB215),ISNUMBER(AG215)),IF($AB215=0,0,AG215/$AB215),"")</f>
        <v>0</v>
      </c>
      <c r="AR215" s="187">
        <f t="shared" ref="AR215:AR231" si="642">IF(AND(ISNUMBER($AB215),ISNUMBER(AH215)),IF($AB215=0,0,AH215/$AB215),"")</f>
        <v>1.1659819288486303E-2</v>
      </c>
      <c r="AS215" s="188">
        <f t="shared" ref="AS215:AS231" si="643">IF(AND(ISNUMBER($AB215),ISNUMBER(AI215)),IF($AB215=0,0,AI215/$AB215),"")</f>
        <v>6.6626755010133452E-3</v>
      </c>
      <c r="AT215" s="188">
        <f t="shared" ref="AT215:AT231" si="644">IF(AND(ISNUMBER($AB215),ISNUMBER(AJ215)),IF($AB215=0,0,AJ215/$AB215),"")</f>
        <v>0</v>
      </c>
      <c r="AU215" s="188">
        <f t="shared" ref="AU215:AU231" si="645">IF(AND(ISNUMBER($AB215),ISNUMBER(AK215)),IF($AB215=0,0,AK215/$AB215),"")</f>
        <v>4.9972516627370105E-3</v>
      </c>
      <c r="AV215" s="251">
        <f t="shared" ref="AV215:AV231" si="646">IF(AND(ISNUMBER($AB215),ISNUMBER(AL215)),IF($AB215=0,0,AL215/$AB215),"")</f>
        <v>1.6276523258545327E-4</v>
      </c>
      <c r="AY215" s="448">
        <v>2026</v>
      </c>
      <c r="AZ215" s="134" t="s">
        <v>13</v>
      </c>
      <c r="BA215" s="142">
        <v>369572.47000000329</v>
      </c>
      <c r="BB215" s="143">
        <v>283001.5010000008</v>
      </c>
      <c r="BC215" s="144">
        <v>82335.101000000068</v>
      </c>
      <c r="BD215" s="145">
        <v>79767.96600000019</v>
      </c>
      <c r="BE215" s="146">
        <v>79767.96600000019</v>
      </c>
      <c r="BF215" s="146">
        <v>0</v>
      </c>
      <c r="BG215" s="147">
        <v>2567.318000000012</v>
      </c>
      <c r="BH215" s="148">
        <v>771.50899999999956</v>
      </c>
      <c r="BI215" s="148">
        <v>0</v>
      </c>
      <c r="BJ215" s="148">
        <v>1795.9009999999935</v>
      </c>
      <c r="BK215" s="266">
        <v>1053.2170000000037</v>
      </c>
      <c r="BL215" s="259">
        <f t="shared" ref="BL215:BL231" si="647">IF(AND(ISNUMBER($BA215),ISNUMBER(BB215)),IF($BA215=0,0,BB215/$BA215),"")</f>
        <v>0.76575373971983973</v>
      </c>
      <c r="BM215" s="184">
        <f t="shared" ref="BM215:BM231" si="648">IF(AND(ISNUMBER($BA215),ISNUMBER(BC215)),IF($BA215=0,0,BC215/$BA215),"")</f>
        <v>0.22278472473882954</v>
      </c>
      <c r="BN215" s="185">
        <f t="shared" ref="BN215:BN231" si="649">IF(AND(ISNUMBER($BA215),ISNUMBER(BD215)),IF($BA215=0,0,BD215/$BA215),"")</f>
        <v>0.21583849576241293</v>
      </c>
      <c r="BO215" s="186">
        <f t="shared" ref="BO215:BO231" si="650">IF(AND(ISNUMBER($BA215),ISNUMBER(BE215)),IF($BA215=0,0,BE215/$BA215),"")</f>
        <v>0.21583849576241293</v>
      </c>
      <c r="BP215" s="186">
        <f t="shared" ref="BP215:BP231" si="651">IF(AND(ISNUMBER($BA215),ISNUMBER(BF215)),IF($BA215=0,0,BF215/$BA215),"")</f>
        <v>0</v>
      </c>
      <c r="BQ215" s="187">
        <f t="shared" ref="BQ215:BQ231" si="652">IF(AND(ISNUMBER($BA215),ISNUMBER(BG215)),IF($BA215=0,0,BG215/$BA215),"")</f>
        <v>6.9467241431700501E-3</v>
      </c>
      <c r="BR215" s="188">
        <f t="shared" ref="BR215:BR231" si="653">IF(AND(ISNUMBER($BA215),ISNUMBER(BH215)),IF($BA215=0,0,BH215/$BA215),"")</f>
        <v>2.0875716202562187E-3</v>
      </c>
      <c r="BS215" s="188">
        <f t="shared" ref="BS215:BS231" si="654">IF(AND(ISNUMBER($BA215),ISNUMBER(BI215)),IF($BA215=0,0,BI215/$BA215),"")</f>
        <v>0</v>
      </c>
      <c r="BT215" s="188">
        <f t="shared" ref="BT215:BT231" si="655">IF(AND(ISNUMBER($BA215),ISNUMBER(BJ215)),IF($BA215=0,0,BJ215/$BA215),"")</f>
        <v>4.8594014592049494E-3</v>
      </c>
      <c r="BU215" s="251">
        <f t="shared" ref="BU215:BU231" si="656">IF(AND(ISNUMBER($BA215),ISNUMBER(BK215)),IF($BA215=0,0,BK215/$BA215),"")</f>
        <v>2.8498253671329857E-3</v>
      </c>
      <c r="BX215" s="448">
        <v>2026</v>
      </c>
      <c r="BY215" s="134" t="s">
        <v>13</v>
      </c>
      <c r="BZ215" s="142">
        <v>36592.646000000321</v>
      </c>
      <c r="CA215" s="143">
        <v>35696.446000001466</v>
      </c>
      <c r="CB215" s="144">
        <v>452.50299999999856</v>
      </c>
      <c r="CC215" s="145">
        <v>376.35799999999921</v>
      </c>
      <c r="CD215" s="146">
        <v>376.35799999999921</v>
      </c>
      <c r="CE215" s="146">
        <v>0</v>
      </c>
      <c r="CF215" s="147">
        <v>76.181000000000182</v>
      </c>
      <c r="CG215" s="148">
        <v>60.121000000000002</v>
      </c>
      <c r="CH215" s="148">
        <v>0</v>
      </c>
      <c r="CI215" s="148">
        <v>16.069000000000003</v>
      </c>
      <c r="CJ215" s="266">
        <v>6.2420000000000071</v>
      </c>
      <c r="CK215" s="259">
        <f t="shared" ref="CK215:CK231" si="657">IF(AND(ISNUMBER($BZ215),ISNUMBER(CA215)),IF($BZ215=0,0,CA215/$BZ215),"")</f>
        <v>0.97550874019881351</v>
      </c>
      <c r="CL215" s="184">
        <f t="shared" ref="CL215:CL231" si="658">IF(AND(ISNUMBER($BZ215),ISNUMBER(CB215)),IF($BZ215=0,0,CB215/$BZ215),"")</f>
        <v>1.236595462377863E-2</v>
      </c>
      <c r="CM215" s="185">
        <f t="shared" ref="CM215:CM231" si="659">IF(AND(ISNUMBER($BZ215),ISNUMBER(CC215)),IF($BZ215=0,0,CC215/$BZ215),"")</f>
        <v>1.0285072033325928E-2</v>
      </c>
      <c r="CN215" s="186">
        <f t="shared" ref="CN215:CN231" si="660">IF(AND(ISNUMBER($BZ215),ISNUMBER(CD215)),IF($BZ215=0,0,CD215/$BZ215),"")</f>
        <v>1.0285072033325928E-2</v>
      </c>
      <c r="CO215" s="186">
        <f t="shared" ref="CO215:CO231" si="661">IF(AND(ISNUMBER($BZ215),ISNUMBER(CE215)),IF($BZ215=0,0,CE215/$BZ215),"")</f>
        <v>0</v>
      </c>
      <c r="CP215" s="187">
        <f t="shared" ref="CP215:CP231" si="662">IF(AND(ISNUMBER($BZ215),ISNUMBER(CF215)),IF($BZ215=0,0,CF215/$BZ215),"")</f>
        <v>2.0818663946848641E-3</v>
      </c>
      <c r="CQ215" s="188">
        <f t="shared" ref="CQ215:CQ231" si="663">IF(AND(ISNUMBER($BZ215),ISNUMBER(CG215)),IF($BZ215=0,0,CG215/$BZ215),"")</f>
        <v>1.6429803955690845E-3</v>
      </c>
      <c r="CR215" s="188">
        <f t="shared" ref="CR215:CR231" si="664">IF(AND(ISNUMBER($BZ215),ISNUMBER(CH215)),IF($BZ215=0,0,CH215/$BZ215),"")</f>
        <v>0</v>
      </c>
      <c r="CS215" s="188">
        <f t="shared" ref="CS215:CS231" si="665">IF(AND(ISNUMBER($BZ215),ISNUMBER(CI215)),IF($BZ215=0,0,CI215/$BZ215),"")</f>
        <v>4.3913195017380985E-4</v>
      </c>
      <c r="CT215" s="251">
        <f t="shared" ref="CT215:CT231" si="666">IF(AND(ISNUMBER($BZ215),ISNUMBER(CJ215)),IF($BZ215=0,0,CJ215/$BZ215),"")</f>
        <v>1.7058072269493581E-4</v>
      </c>
      <c r="CW215" s="451">
        <v>2026</v>
      </c>
      <c r="CX215" s="134" t="s">
        <v>13</v>
      </c>
      <c r="CY215" s="142">
        <v>33526.127000001201</v>
      </c>
      <c r="CZ215" s="143">
        <v>33403.097000001115</v>
      </c>
      <c r="DA215" s="144">
        <v>93.172000000000111</v>
      </c>
      <c r="DB215" s="145">
        <v>34.27000000000001</v>
      </c>
      <c r="DC215" s="146">
        <v>34.27000000000001</v>
      </c>
      <c r="DD215" s="146">
        <v>0</v>
      </c>
      <c r="DE215" s="147">
        <v>58.906000000000013</v>
      </c>
      <c r="DF215" s="148">
        <v>56.149000000000008</v>
      </c>
      <c r="DG215" s="148">
        <v>0</v>
      </c>
      <c r="DH215" s="148">
        <v>2.7659999999999907</v>
      </c>
      <c r="DI215" s="266">
        <v>3.0089999999999999</v>
      </c>
      <c r="DJ215" s="259">
        <f t="shared" ref="DJ215:DJ231" si="667">IF(AND(ISNUMBER($CY215),ISNUMBER(CZ215)),IF($CY215=0,0,CZ215/$CY215),"")</f>
        <v>0.99633032470466742</v>
      </c>
      <c r="DK215" s="184">
        <f t="shared" ref="DK215:DK231" si="668">IF(AND(ISNUMBER($CY215),ISNUMBER(DA215)),IF($CY215=0,0,DA215/$CY215),"")</f>
        <v>2.7790862929081184E-3</v>
      </c>
      <c r="DL215" s="185">
        <f t="shared" ref="DL215:DL231" si="669">IF(AND(ISNUMBER($CY215),ISNUMBER(DB215)),IF($CY215=0,0,DB215/$CY215),"")</f>
        <v>1.022187859635525E-3</v>
      </c>
      <c r="DM215" s="186">
        <f t="shared" ref="DM215:DM231" si="670">IF(AND(ISNUMBER($CY215),ISNUMBER(DC215)),IF($CY215=0,0,DC215/$CY215),"")</f>
        <v>1.022187859635525E-3</v>
      </c>
      <c r="DN215" s="186">
        <f t="shared" ref="DN215:DN231" si="671">IF(AND(ISNUMBER($CY215),ISNUMBER(DD215)),IF($CY215=0,0,DD215/$CY215),"")</f>
        <v>0</v>
      </c>
      <c r="DO215" s="187">
        <f t="shared" ref="DO215:DO231" si="672">IF(AND(ISNUMBER($CY215),ISNUMBER(DE215)),IF($CY215=0,0,DE215/$CY215),"")</f>
        <v>1.7570177432066013E-3</v>
      </c>
      <c r="DP215" s="188">
        <f t="shared" ref="DP215:DP231" si="673">IF(AND(ISNUMBER($CY215),ISNUMBER(DF215)),IF($CY215=0,0,DF215/$CY215),"")</f>
        <v>1.6747833711898185E-3</v>
      </c>
      <c r="DQ215" s="188">
        <f t="shared" ref="DQ215:DQ231" si="674">IF(AND(ISNUMBER($CY215),ISNUMBER(DG215)),IF($CY215=0,0,DG215/$CY215),"")</f>
        <v>0</v>
      </c>
      <c r="DR215" s="188">
        <f t="shared" ref="DR215:DR231" si="675">IF(AND(ISNUMBER($CY215),ISNUMBER(DH215)),IF($CY215=0,0,DH215/$CY215),"")</f>
        <v>8.2502819368306145E-5</v>
      </c>
      <c r="DS215" s="251">
        <f t="shared" ref="DS215:DS231" si="676">IF(AND(ISNUMBER($CY215),ISNUMBER(DI215)),IF($CY215=0,0,DI215/$CY215),"")</f>
        <v>8.9750897859448302E-5</v>
      </c>
      <c r="DV215" s="451">
        <v>2026</v>
      </c>
      <c r="DW215" s="134" t="s">
        <v>13</v>
      </c>
      <c r="DX215" s="142">
        <v>3066.5190000000021</v>
      </c>
      <c r="DY215" s="143">
        <v>2293.348999999997</v>
      </c>
      <c r="DZ215" s="144">
        <v>359.33099999999848</v>
      </c>
      <c r="EA215" s="145">
        <v>342.08799999999889</v>
      </c>
      <c r="EB215" s="146">
        <v>342.08799999999889</v>
      </c>
      <c r="EC215" s="146">
        <v>0</v>
      </c>
      <c r="ED215" s="147">
        <v>17.274999999999991</v>
      </c>
      <c r="EE215" s="148">
        <v>3.972</v>
      </c>
      <c r="EF215" s="148">
        <v>0</v>
      </c>
      <c r="EG215" s="148">
        <v>13.30299999999999</v>
      </c>
      <c r="EH215" s="266">
        <v>3.2330000000000059</v>
      </c>
      <c r="EI215" s="259">
        <f t="shared" ref="EI215:EI231" si="677">IF(AND(ISNUMBER($DX215),ISNUMBER(DY215)),IF($DX215=0,0,DY215/$DX215),"")</f>
        <v>0.74786720708399179</v>
      </c>
      <c r="EJ215" s="184">
        <f t="shared" ref="EJ215:EJ231" si="678">IF(AND(ISNUMBER($DX215),ISNUMBER(DZ215)),IF($DX215=0,0,DZ215/$DX215),"")</f>
        <v>0.11717879458760837</v>
      </c>
      <c r="EK215" s="185">
        <f t="shared" ref="EK215:EK231" si="679">IF(AND(ISNUMBER($DX215),ISNUMBER(EA215)),IF($DX215=0,0,EA215/$DX215),"")</f>
        <v>0.11155580643720082</v>
      </c>
      <c r="EL215" s="186">
        <f t="shared" ref="EL215:EL231" si="680">IF(AND(ISNUMBER($DX215),ISNUMBER(EB215)),IF($DX215=0,0,EB215/$DX215),"")</f>
        <v>0.11155580643720082</v>
      </c>
      <c r="EM215" s="186">
        <f t="shared" ref="EM215:EM231" si="681">IF(AND(ISNUMBER($DX215),ISNUMBER(EC215)),IF($DX215=0,0,EC215/$DX215),"")</f>
        <v>0</v>
      </c>
      <c r="EN215" s="187">
        <f t="shared" ref="EN215:EN231" si="682">IF(AND(ISNUMBER($DX215),ISNUMBER(ED215)),IF($DX215=0,0,ED215/$DX215),"")</f>
        <v>5.6334234354980285E-3</v>
      </c>
      <c r="EO215" s="188">
        <f t="shared" ref="EO215:EO231" si="683">IF(AND(ISNUMBER($DX215),ISNUMBER(EE215)),IF($DX215=0,0,EE215/$DX215),"")</f>
        <v>1.2952797618407052E-3</v>
      </c>
      <c r="EP215" s="188">
        <f t="shared" ref="EP215:EP231" si="684">IF(AND(ISNUMBER($DX215),ISNUMBER(EF215)),IF($DX215=0,0,EF215/$DX215),"")</f>
        <v>0</v>
      </c>
      <c r="EQ215" s="188">
        <f t="shared" ref="EQ215:EQ231" si="685">IF(AND(ISNUMBER($DX215),ISNUMBER(EG215)),IF($DX215=0,0,EG215/$DX215),"")</f>
        <v>4.3381436736573235E-3</v>
      </c>
      <c r="ER215" s="251">
        <f t="shared" ref="ER215:ER231" si="686">IF(AND(ISNUMBER($DX215),ISNUMBER(EH215)),IF($DX215=0,0,EH215/$DX215),"")</f>
        <v>1.0542898967852486E-3</v>
      </c>
    </row>
    <row r="216" spans="1:148">
      <c r="A216" s="449"/>
      <c r="B216" s="130" t="s">
        <v>14</v>
      </c>
      <c r="C216" s="149">
        <v>1716450.7850000991</v>
      </c>
      <c r="D216" s="150">
        <v>1532278.8800000481</v>
      </c>
      <c r="E216" s="151">
        <v>172486.95499999364</v>
      </c>
      <c r="F216" s="152">
        <v>119757.6749999983</v>
      </c>
      <c r="G216" s="153">
        <v>119757.6749999983</v>
      </c>
      <c r="H216" s="153">
        <v>0</v>
      </c>
      <c r="I216" s="154">
        <v>52729.651000000165</v>
      </c>
      <c r="J216" s="155">
        <v>40850.526000000144</v>
      </c>
      <c r="K216" s="155">
        <v>101.11699999999986</v>
      </c>
      <c r="L216" s="155">
        <v>11778.49200000006</v>
      </c>
      <c r="M216" s="267">
        <v>691.39099999999974</v>
      </c>
      <c r="N216" s="260">
        <f t="shared" si="627"/>
        <v>0.89270190173262653</v>
      </c>
      <c r="O216" s="189">
        <f t="shared" si="628"/>
        <v>0.10049047517548468</v>
      </c>
      <c r="P216" s="190">
        <f t="shared" si="629"/>
        <v>6.9770526511187675E-2</v>
      </c>
      <c r="Q216" s="191">
        <f t="shared" si="630"/>
        <v>6.9770526511187675E-2</v>
      </c>
      <c r="R216" s="191">
        <f t="shared" si="631"/>
        <v>0</v>
      </c>
      <c r="S216" s="192">
        <f t="shared" si="632"/>
        <v>3.0720164807986103E-2</v>
      </c>
      <c r="T216" s="193">
        <f t="shared" si="633"/>
        <v>2.3799415839352356E-2</v>
      </c>
      <c r="U216" s="193">
        <f t="shared" si="634"/>
        <v>5.8910515165160432E-5</v>
      </c>
      <c r="V216" s="193">
        <f t="shared" si="635"/>
        <v>6.8621204306765953E-3</v>
      </c>
      <c r="W216" s="252">
        <f t="shared" si="636"/>
        <v>4.0280269381563413E-4</v>
      </c>
      <c r="Z216" s="449"/>
      <c r="AA216" s="130" t="s">
        <v>14</v>
      </c>
      <c r="AB216" s="149">
        <v>1374099.6050000533</v>
      </c>
      <c r="AC216" s="150">
        <v>1247190.2270000246</v>
      </c>
      <c r="AD216" s="151">
        <v>118500.83399999869</v>
      </c>
      <c r="AE216" s="152">
        <v>74831.337999999305</v>
      </c>
      <c r="AF216" s="153">
        <v>74831.337999999305</v>
      </c>
      <c r="AG216" s="153">
        <v>0</v>
      </c>
      <c r="AH216" s="154">
        <v>43669.762000000483</v>
      </c>
      <c r="AI216" s="155">
        <v>34658.318000000378</v>
      </c>
      <c r="AJ216" s="155">
        <v>101.11699999999986</v>
      </c>
      <c r="AK216" s="155">
        <v>8910.7150000000511</v>
      </c>
      <c r="AL216" s="267">
        <v>8.5289999999999999</v>
      </c>
      <c r="AM216" s="260">
        <f t="shared" si="637"/>
        <v>0.90764179136779266</v>
      </c>
      <c r="AN216" s="189">
        <f t="shared" si="638"/>
        <v>8.6238896779243374E-2</v>
      </c>
      <c r="AO216" s="190">
        <f t="shared" si="639"/>
        <v>5.4458452449665323E-2</v>
      </c>
      <c r="AP216" s="191">
        <f t="shared" si="640"/>
        <v>5.4458452449665323E-2</v>
      </c>
      <c r="AQ216" s="191">
        <f t="shared" si="641"/>
        <v>0</v>
      </c>
      <c r="AR216" s="192">
        <f t="shared" si="642"/>
        <v>3.1780637910887685E-2</v>
      </c>
      <c r="AS216" s="193">
        <f t="shared" si="643"/>
        <v>2.5222566016237982E-2</v>
      </c>
      <c r="AT216" s="193">
        <f t="shared" si="644"/>
        <v>7.3587824079169242E-5</v>
      </c>
      <c r="AU216" s="193">
        <f t="shared" si="645"/>
        <v>6.4847664372916442E-3</v>
      </c>
      <c r="AV216" s="252">
        <f t="shared" si="646"/>
        <v>6.206973620372789E-6</v>
      </c>
      <c r="AY216" s="449"/>
      <c r="AZ216" s="130" t="s">
        <v>14</v>
      </c>
      <c r="BA216" s="149">
        <v>342351.1800000025</v>
      </c>
      <c r="BB216" s="150">
        <v>285088.65300000284</v>
      </c>
      <c r="BC216" s="151">
        <v>53986.120999999614</v>
      </c>
      <c r="BD216" s="152">
        <v>44926.336999999541</v>
      </c>
      <c r="BE216" s="153">
        <v>44926.336999999541</v>
      </c>
      <c r="BF216" s="153">
        <v>0</v>
      </c>
      <c r="BG216" s="154">
        <v>9059.8889999999992</v>
      </c>
      <c r="BH216" s="155">
        <v>6192.2079999999996</v>
      </c>
      <c r="BI216" s="155">
        <v>0</v>
      </c>
      <c r="BJ216" s="155">
        <v>2867.7770000000019</v>
      </c>
      <c r="BK216" s="267">
        <v>682.86199999999974</v>
      </c>
      <c r="BL216" s="260">
        <f t="shared" si="647"/>
        <v>0.8327374627422075</v>
      </c>
      <c r="BM216" s="189">
        <f t="shared" si="648"/>
        <v>0.1576922299493731</v>
      </c>
      <c r="BN216" s="190">
        <f t="shared" si="649"/>
        <v>0.13122880721485819</v>
      </c>
      <c r="BO216" s="191">
        <f t="shared" si="650"/>
        <v>0.13122880721485819</v>
      </c>
      <c r="BP216" s="191">
        <f t="shared" si="651"/>
        <v>0</v>
      </c>
      <c r="BQ216" s="192">
        <f t="shared" si="652"/>
        <v>2.6463729437123405E-2</v>
      </c>
      <c r="BR216" s="193">
        <f t="shared" si="653"/>
        <v>1.8087298545312314E-2</v>
      </c>
      <c r="BS216" s="193">
        <f t="shared" si="654"/>
        <v>0</v>
      </c>
      <c r="BT216" s="193">
        <f t="shared" si="655"/>
        <v>8.3767113056247705E-3</v>
      </c>
      <c r="BU216" s="252">
        <f t="shared" si="656"/>
        <v>1.9946243503527424E-3</v>
      </c>
      <c r="BX216" s="449"/>
      <c r="BY216" s="130" t="s">
        <v>14</v>
      </c>
      <c r="BZ216" s="149">
        <v>48864.485999995202</v>
      </c>
      <c r="CA216" s="150">
        <v>44776.395999995773</v>
      </c>
      <c r="CB216" s="151">
        <v>3327.2530000000174</v>
      </c>
      <c r="CC216" s="152">
        <v>1215.7569999999994</v>
      </c>
      <c r="CD216" s="153">
        <v>1215.7569999999994</v>
      </c>
      <c r="CE216" s="153">
        <v>0</v>
      </c>
      <c r="CF216" s="154">
        <v>2111.5289999999968</v>
      </c>
      <c r="CG216" s="155">
        <v>1947.0929999999898</v>
      </c>
      <c r="CH216" s="155">
        <v>15.632999999999999</v>
      </c>
      <c r="CI216" s="155">
        <v>148.84600000000012</v>
      </c>
      <c r="CJ216" s="267">
        <v>0</v>
      </c>
      <c r="CK216" s="260">
        <f t="shared" si="657"/>
        <v>0.91633821749399291</v>
      </c>
      <c r="CL216" s="189">
        <f t="shared" si="658"/>
        <v>6.8091435567343206E-2</v>
      </c>
      <c r="CM216" s="190">
        <f t="shared" si="659"/>
        <v>2.4880175757913809E-2</v>
      </c>
      <c r="CN216" s="191">
        <f t="shared" si="660"/>
        <v>2.4880175757913809E-2</v>
      </c>
      <c r="CO216" s="191">
        <f t="shared" si="661"/>
        <v>0</v>
      </c>
      <c r="CP216" s="192">
        <f t="shared" si="662"/>
        <v>4.3211935146523474E-2</v>
      </c>
      <c r="CQ216" s="193">
        <f t="shared" si="663"/>
        <v>3.9846791798857376E-2</v>
      </c>
      <c r="CR216" s="193">
        <f t="shared" si="664"/>
        <v>3.1992559995415757E-4</v>
      </c>
      <c r="CS216" s="193">
        <f t="shared" si="665"/>
        <v>3.0460977324107069E-3</v>
      </c>
      <c r="CT216" s="252">
        <f t="shared" si="666"/>
        <v>0</v>
      </c>
      <c r="CW216" s="452"/>
      <c r="CX216" s="130" t="s">
        <v>14</v>
      </c>
      <c r="CY216" s="149">
        <v>43759.845999997095</v>
      </c>
      <c r="CZ216" s="150">
        <v>40693.200999998087</v>
      </c>
      <c r="DA216" s="151">
        <v>2893.4750000000117</v>
      </c>
      <c r="DB216" s="152">
        <v>967.58799999999997</v>
      </c>
      <c r="DC216" s="153">
        <v>967.58799999999997</v>
      </c>
      <c r="DD216" s="153">
        <v>0</v>
      </c>
      <c r="DE216" s="154">
        <v>1925.8899999999928</v>
      </c>
      <c r="DF216" s="155">
        <v>1770.9569999999921</v>
      </c>
      <c r="DG216" s="155">
        <v>15.632999999999999</v>
      </c>
      <c r="DH216" s="155">
        <v>139.29899999999975</v>
      </c>
      <c r="DI216" s="267">
        <v>0</v>
      </c>
      <c r="DJ216" s="260">
        <f t="shared" si="667"/>
        <v>0.92992102851552061</v>
      </c>
      <c r="DK216" s="189">
        <f t="shared" si="668"/>
        <v>6.6121690647636275E-2</v>
      </c>
      <c r="DL216" s="190">
        <f t="shared" si="669"/>
        <v>2.2111320958489302E-2</v>
      </c>
      <c r="DM216" s="191">
        <f t="shared" si="670"/>
        <v>2.2111320958489302E-2</v>
      </c>
      <c r="DN216" s="191">
        <f t="shared" si="671"/>
        <v>0</v>
      </c>
      <c r="DO216" s="192">
        <f t="shared" si="672"/>
        <v>4.4010438245146492E-2</v>
      </c>
      <c r="DP216" s="193">
        <f t="shared" si="673"/>
        <v>4.0469909331950341E-2</v>
      </c>
      <c r="DQ216" s="193">
        <f t="shared" si="674"/>
        <v>3.5724531571708541E-4</v>
      </c>
      <c r="DR216" s="193">
        <f t="shared" si="675"/>
        <v>3.1832607454790633E-3</v>
      </c>
      <c r="DS216" s="252">
        <f t="shared" si="676"/>
        <v>0</v>
      </c>
      <c r="DV216" s="452"/>
      <c r="DW216" s="130" t="s">
        <v>14</v>
      </c>
      <c r="DX216" s="149">
        <v>5104.6399999999958</v>
      </c>
      <c r="DY216" s="150">
        <v>4083.1950000000097</v>
      </c>
      <c r="DZ216" s="151">
        <v>433.77800000000053</v>
      </c>
      <c r="EA216" s="152">
        <v>248.1689999999995</v>
      </c>
      <c r="EB216" s="153">
        <v>248.1689999999995</v>
      </c>
      <c r="EC216" s="153">
        <v>0</v>
      </c>
      <c r="ED216" s="154">
        <v>185.6389999999999</v>
      </c>
      <c r="EE216" s="155">
        <v>176.13599999999977</v>
      </c>
      <c r="EF216" s="155">
        <v>0</v>
      </c>
      <c r="EG216" s="155">
        <v>9.5469999999999828</v>
      </c>
      <c r="EH216" s="267">
        <v>0</v>
      </c>
      <c r="EI216" s="260">
        <f t="shared" si="677"/>
        <v>0.79989871959629144</v>
      </c>
      <c r="EJ216" s="189">
        <f t="shared" si="678"/>
        <v>8.4977197216650119E-2</v>
      </c>
      <c r="EK216" s="190">
        <f t="shared" si="679"/>
        <v>4.8616356883149393E-2</v>
      </c>
      <c r="EL216" s="191">
        <f t="shared" si="680"/>
        <v>4.8616356883149393E-2</v>
      </c>
      <c r="EM216" s="191">
        <f t="shared" si="681"/>
        <v>0</v>
      </c>
      <c r="EN216" s="192">
        <f t="shared" si="682"/>
        <v>3.6366717339518566E-2</v>
      </c>
      <c r="EO216" s="193">
        <f t="shared" si="683"/>
        <v>3.4505077733199579E-2</v>
      </c>
      <c r="EP216" s="193">
        <f t="shared" si="684"/>
        <v>0</v>
      </c>
      <c r="EQ216" s="193">
        <f t="shared" si="685"/>
        <v>1.8702592151454344E-3</v>
      </c>
      <c r="ER216" s="252">
        <f t="shared" si="686"/>
        <v>0</v>
      </c>
    </row>
    <row r="217" spans="1:148">
      <c r="A217" s="449"/>
      <c r="B217" s="131" t="s">
        <v>15</v>
      </c>
      <c r="C217" s="156">
        <v>1900232.1760000815</v>
      </c>
      <c r="D217" s="157">
        <v>1538879.9820000716</v>
      </c>
      <c r="E217" s="158">
        <v>347642.62299999519</v>
      </c>
      <c r="F217" s="159">
        <v>210479.65099999699</v>
      </c>
      <c r="G217" s="160">
        <v>210479.65099999699</v>
      </c>
      <c r="H217" s="160">
        <v>0</v>
      </c>
      <c r="I217" s="161">
        <v>137164.81299999906</v>
      </c>
      <c r="J217" s="162">
        <v>82956.049999998431</v>
      </c>
      <c r="K217" s="162">
        <v>6.2730000000000015</v>
      </c>
      <c r="L217" s="162">
        <v>54204.505999998946</v>
      </c>
      <c r="M217" s="268">
        <v>757.35799999999949</v>
      </c>
      <c r="N217" s="261">
        <f t="shared" si="627"/>
        <v>0.8098378721485272</v>
      </c>
      <c r="O217" s="194">
        <f t="shared" si="628"/>
        <v>0.18294744578621444</v>
      </c>
      <c r="P217" s="195">
        <f t="shared" si="629"/>
        <v>0.11076522840648287</v>
      </c>
      <c r="Q217" s="196">
        <f t="shared" si="630"/>
        <v>0.11076522840648287</v>
      </c>
      <c r="R217" s="196">
        <f t="shared" si="631"/>
        <v>0</v>
      </c>
      <c r="S217" s="197">
        <f t="shared" si="632"/>
        <v>7.2183186208711572E-2</v>
      </c>
      <c r="T217" s="198">
        <f t="shared" si="633"/>
        <v>4.3655744307318202E-2</v>
      </c>
      <c r="U217" s="198">
        <f t="shared" si="634"/>
        <v>3.3011755506658321E-6</v>
      </c>
      <c r="V217" s="198">
        <f t="shared" si="635"/>
        <v>2.8525201648830843E-2</v>
      </c>
      <c r="W217" s="253">
        <f t="shared" si="636"/>
        <v>3.9856077039712593E-4</v>
      </c>
      <c r="Z217" s="449"/>
      <c r="AA217" s="131" t="s">
        <v>15</v>
      </c>
      <c r="AB217" s="156">
        <v>1511454.1740000555</v>
      </c>
      <c r="AC217" s="157">
        <v>1260122.4120000149</v>
      </c>
      <c r="AD217" s="158">
        <v>241607.12599999821</v>
      </c>
      <c r="AE217" s="159">
        <v>122457.08200000027</v>
      </c>
      <c r="AF217" s="160">
        <v>122457.08200000027</v>
      </c>
      <c r="AG217" s="160">
        <v>0</v>
      </c>
      <c r="AH217" s="161">
        <v>119151.17299999946</v>
      </c>
      <c r="AI217" s="162">
        <v>72899.846999999078</v>
      </c>
      <c r="AJ217" s="162">
        <v>6.2730000000000015</v>
      </c>
      <c r="AK217" s="162">
        <v>46246.753999999572</v>
      </c>
      <c r="AL217" s="268">
        <v>170.77300000000002</v>
      </c>
      <c r="AM217" s="261">
        <f t="shared" si="637"/>
        <v>0.8337152615517992</v>
      </c>
      <c r="AN217" s="194">
        <f t="shared" si="638"/>
        <v>0.15985077824793473</v>
      </c>
      <c r="AO217" s="195">
        <f t="shared" si="639"/>
        <v>8.1019381273014876E-2</v>
      </c>
      <c r="AP217" s="196">
        <f t="shared" si="640"/>
        <v>8.1019381273014876E-2</v>
      </c>
      <c r="AQ217" s="196">
        <f t="shared" si="641"/>
        <v>0</v>
      </c>
      <c r="AR217" s="197">
        <f t="shared" si="642"/>
        <v>7.8832143937693125E-2</v>
      </c>
      <c r="AS217" s="198">
        <f t="shared" si="643"/>
        <v>4.8231595938545736E-2</v>
      </c>
      <c r="AT217" s="198">
        <f t="shared" si="644"/>
        <v>4.1503077684443053E-6</v>
      </c>
      <c r="AU217" s="198">
        <f t="shared" si="645"/>
        <v>3.0597523097645615E-2</v>
      </c>
      <c r="AV217" s="253">
        <f t="shared" si="646"/>
        <v>1.1298589327921876E-4</v>
      </c>
      <c r="AY217" s="449"/>
      <c r="AZ217" s="131" t="s">
        <v>15</v>
      </c>
      <c r="BA217" s="156">
        <v>388778.00199999864</v>
      </c>
      <c r="BB217" s="157">
        <v>278757.57000000187</v>
      </c>
      <c r="BC217" s="158">
        <v>106035.49699999914</v>
      </c>
      <c r="BD217" s="159">
        <v>88022.568999998737</v>
      </c>
      <c r="BE217" s="160">
        <v>88022.568999998737</v>
      </c>
      <c r="BF217" s="160">
        <v>0</v>
      </c>
      <c r="BG217" s="161">
        <v>18013.640000000079</v>
      </c>
      <c r="BH217" s="162">
        <v>10056.203000000016</v>
      </c>
      <c r="BI217" s="162">
        <v>0</v>
      </c>
      <c r="BJ217" s="162">
        <v>7957.7520000000013</v>
      </c>
      <c r="BK217" s="268">
        <v>586.58500000000015</v>
      </c>
      <c r="BL217" s="261">
        <f t="shared" si="647"/>
        <v>0.7170096264860244</v>
      </c>
      <c r="BM217" s="194">
        <f t="shared" si="648"/>
        <v>0.2727404751671097</v>
      </c>
      <c r="BN217" s="195">
        <f t="shared" si="649"/>
        <v>0.22640830640412377</v>
      </c>
      <c r="BO217" s="196">
        <f t="shared" si="650"/>
        <v>0.22640830640412377</v>
      </c>
      <c r="BP217" s="196">
        <f t="shared" si="651"/>
        <v>0</v>
      </c>
      <c r="BQ217" s="197">
        <f t="shared" si="652"/>
        <v>4.6334000142323237E-2</v>
      </c>
      <c r="BR217" s="198">
        <f t="shared" si="653"/>
        <v>2.5866183138623287E-2</v>
      </c>
      <c r="BS217" s="198">
        <f t="shared" si="654"/>
        <v>0</v>
      </c>
      <c r="BT217" s="198">
        <f t="shared" si="655"/>
        <v>2.046862723472721E-2</v>
      </c>
      <c r="BU217" s="253">
        <f t="shared" si="656"/>
        <v>1.5087916419715595E-3</v>
      </c>
      <c r="BX217" s="449"/>
      <c r="BY217" s="131" t="s">
        <v>15</v>
      </c>
      <c r="BZ217" s="156">
        <v>141524.80600000315</v>
      </c>
      <c r="CA217" s="157">
        <v>120733.41700000298</v>
      </c>
      <c r="CB217" s="158">
        <v>19013.617000000217</v>
      </c>
      <c r="CC217" s="159">
        <v>2779.0180000000005</v>
      </c>
      <c r="CD217" s="160">
        <v>2778.5530000000003</v>
      </c>
      <c r="CE217" s="160">
        <v>0.46500000000000002</v>
      </c>
      <c r="CF217" s="161">
        <v>16234.644000000195</v>
      </c>
      <c r="CG217" s="162">
        <v>6623.4889999999941</v>
      </c>
      <c r="CH217" s="162">
        <v>0.191</v>
      </c>
      <c r="CI217" s="162">
        <v>9611.0590000000575</v>
      </c>
      <c r="CJ217" s="268">
        <v>168.60300000000001</v>
      </c>
      <c r="CK217" s="261">
        <f t="shared" si="657"/>
        <v>0.85309014308064335</v>
      </c>
      <c r="CL217" s="194">
        <f t="shared" si="658"/>
        <v>0.13434829933630005</v>
      </c>
      <c r="CM217" s="195">
        <f t="shared" si="659"/>
        <v>1.9636260797982925E-2</v>
      </c>
      <c r="CN217" s="196">
        <f t="shared" si="660"/>
        <v>1.9632975154899264E-2</v>
      </c>
      <c r="CO217" s="196">
        <f t="shared" si="661"/>
        <v>3.2856430836583492E-6</v>
      </c>
      <c r="CP217" s="197">
        <f t="shared" si="662"/>
        <v>0.11471235650377667</v>
      </c>
      <c r="CQ217" s="198">
        <f t="shared" si="663"/>
        <v>4.6800904994703518E-2</v>
      </c>
      <c r="CR217" s="198">
        <f t="shared" si="664"/>
        <v>1.3495867289865478E-6</v>
      </c>
      <c r="CS217" s="198">
        <f t="shared" si="665"/>
        <v>6.7910773182758108E-2</v>
      </c>
      <c r="CT217" s="253">
        <f t="shared" si="666"/>
        <v>1.1913317867398897E-3</v>
      </c>
      <c r="CW217" s="452"/>
      <c r="CX217" s="131" t="s">
        <v>15</v>
      </c>
      <c r="CY217" s="156">
        <v>128543.60200000442</v>
      </c>
      <c r="CZ217" s="157">
        <v>110442.65800000135</v>
      </c>
      <c r="DA217" s="158">
        <v>17244.935000000183</v>
      </c>
      <c r="DB217" s="159">
        <v>1627.5990000000011</v>
      </c>
      <c r="DC217" s="160">
        <v>1627.1340000000012</v>
      </c>
      <c r="DD217" s="160">
        <v>0.46500000000000002</v>
      </c>
      <c r="DE217" s="161">
        <v>15617.329000000142</v>
      </c>
      <c r="DF217" s="162">
        <v>6395.7109999999975</v>
      </c>
      <c r="DG217" s="162">
        <v>0.191</v>
      </c>
      <c r="DH217" s="162">
        <v>9221.4650000000747</v>
      </c>
      <c r="DI217" s="268">
        <v>153.17699999999999</v>
      </c>
      <c r="DJ217" s="261">
        <f t="shared" si="667"/>
        <v>0.85918440343687852</v>
      </c>
      <c r="DK217" s="194">
        <f t="shared" si="668"/>
        <v>0.13415630752279362</v>
      </c>
      <c r="DL217" s="195">
        <f t="shared" si="669"/>
        <v>1.2661843722100965E-2</v>
      </c>
      <c r="DM217" s="196">
        <f t="shared" si="670"/>
        <v>1.2658226272513704E-2</v>
      </c>
      <c r="DN217" s="196">
        <f t="shared" si="671"/>
        <v>3.6174495872613248E-6</v>
      </c>
      <c r="DO217" s="197">
        <f t="shared" si="672"/>
        <v>0.121494409344462</v>
      </c>
      <c r="DP217" s="198">
        <f t="shared" si="673"/>
        <v>4.9755187348801515E-2</v>
      </c>
      <c r="DQ217" s="198">
        <f t="shared" si="674"/>
        <v>1.4858771422944366E-6</v>
      </c>
      <c r="DR217" s="198">
        <f t="shared" si="675"/>
        <v>7.1738031738053806E-2</v>
      </c>
      <c r="DS217" s="253">
        <f t="shared" si="676"/>
        <v>1.1916345708127482E-3</v>
      </c>
      <c r="DV217" s="452"/>
      <c r="DW217" s="131" t="s">
        <v>15</v>
      </c>
      <c r="DX217" s="156">
        <v>12981.20400000008</v>
      </c>
      <c r="DY217" s="157">
        <v>10290.759000000029</v>
      </c>
      <c r="DZ217" s="158">
        <v>1768.6819999999957</v>
      </c>
      <c r="EA217" s="159">
        <v>1151.4189999999971</v>
      </c>
      <c r="EB217" s="160">
        <v>1151.4189999999971</v>
      </c>
      <c r="EC217" s="160">
        <v>0</v>
      </c>
      <c r="ED217" s="161">
        <v>617.31499999999824</v>
      </c>
      <c r="EE217" s="162">
        <v>227.77799999999965</v>
      </c>
      <c r="EF217" s="162">
        <v>0</v>
      </c>
      <c r="EG217" s="162">
        <v>389.59400000000011</v>
      </c>
      <c r="EH217" s="268">
        <v>15.426</v>
      </c>
      <c r="EI217" s="261">
        <f t="shared" si="677"/>
        <v>0.79274303061564755</v>
      </c>
      <c r="EJ217" s="194">
        <f t="shared" si="678"/>
        <v>0.13624945729224999</v>
      </c>
      <c r="EK217" s="195">
        <f t="shared" si="679"/>
        <v>8.8698937325073238E-2</v>
      </c>
      <c r="EL217" s="196">
        <f t="shared" si="680"/>
        <v>8.8698937325073238E-2</v>
      </c>
      <c r="EM217" s="196">
        <f t="shared" si="681"/>
        <v>0</v>
      </c>
      <c r="EN217" s="197">
        <f t="shared" si="682"/>
        <v>4.7554525758935338E-2</v>
      </c>
      <c r="EO217" s="198">
        <f t="shared" si="683"/>
        <v>1.7546754522923935E-2</v>
      </c>
      <c r="EP217" s="198">
        <f t="shared" si="684"/>
        <v>0</v>
      </c>
      <c r="EQ217" s="198">
        <f t="shared" si="685"/>
        <v>3.001216220005461E-2</v>
      </c>
      <c r="ER217" s="253">
        <f t="shared" si="686"/>
        <v>1.1883335320822248E-3</v>
      </c>
    </row>
    <row r="218" spans="1:148" ht="15">
      <c r="A218" s="449"/>
      <c r="B218" s="132" t="s">
        <v>16</v>
      </c>
      <c r="C218" s="163">
        <f t="shared" ref="C218:M218" si="687">IF(COUNT(C215:C217)=0,"",SUM(C215:C217))</f>
        <v>5172811.042000182</v>
      </c>
      <c r="D218" s="164">
        <f t="shared" si="687"/>
        <v>4475471.1840001317</v>
      </c>
      <c r="E218" s="165">
        <f t="shared" si="687"/>
        <v>663553.69299998879</v>
      </c>
      <c r="F218" s="166">
        <f t="shared" si="687"/>
        <v>457259.38599999464</v>
      </c>
      <c r="G218" s="167">
        <f t="shared" si="687"/>
        <v>457259.38599999464</v>
      </c>
      <c r="H218" s="167">
        <f t="shared" si="687"/>
        <v>0</v>
      </c>
      <c r="I218" s="168">
        <f t="shared" si="687"/>
        <v>206296.8059999994</v>
      </c>
      <c r="J218" s="169">
        <f t="shared" si="687"/>
        <v>132483.71999999863</v>
      </c>
      <c r="K218" s="169">
        <f t="shared" si="687"/>
        <v>107.38999999999986</v>
      </c>
      <c r="L218" s="169">
        <f t="shared" si="687"/>
        <v>73708.415999999022</v>
      </c>
      <c r="M218" s="269">
        <f t="shared" si="687"/>
        <v>2695.0960000000041</v>
      </c>
      <c r="N218" s="262">
        <f t="shared" si="627"/>
        <v>0.86519131428964624</v>
      </c>
      <c r="O218" s="199">
        <f t="shared" si="628"/>
        <v>0.12827719543828747</v>
      </c>
      <c r="P218" s="200">
        <f t="shared" si="629"/>
        <v>8.8396692298890772E-2</v>
      </c>
      <c r="Q218" s="201">
        <f t="shared" si="630"/>
        <v>8.8396692298890772E-2</v>
      </c>
      <c r="R218" s="201">
        <f t="shared" si="631"/>
        <v>0</v>
      </c>
      <c r="S218" s="202">
        <f t="shared" si="632"/>
        <v>3.9880986242294705E-2</v>
      </c>
      <c r="T218" s="203">
        <f t="shared" si="633"/>
        <v>2.5611552195568092E-2</v>
      </c>
      <c r="U218" s="203">
        <f t="shared" si="634"/>
        <v>2.0760472232226587E-5</v>
      </c>
      <c r="V218" s="203">
        <f t="shared" si="635"/>
        <v>1.4249199400776494E-2</v>
      </c>
      <c r="W218" s="254">
        <f t="shared" si="636"/>
        <v>5.210118788638151E-4</v>
      </c>
      <c r="Z218" s="449"/>
      <c r="AA218" s="132" t="s">
        <v>16</v>
      </c>
      <c r="AB218" s="163">
        <f t="shared" ref="AB218:AL218" si="688">IF(COUNT(AB215:AB217)=0,"",SUM(AB215:AB217))</f>
        <v>4072109.3900001729</v>
      </c>
      <c r="AC218" s="164">
        <f t="shared" si="688"/>
        <v>3628623.4600001094</v>
      </c>
      <c r="AD218" s="165">
        <f t="shared" si="688"/>
        <v>421196.97399999644</v>
      </c>
      <c r="AE218" s="166">
        <f t="shared" si="688"/>
        <v>244542.51399999938</v>
      </c>
      <c r="AF218" s="167">
        <f t="shared" si="688"/>
        <v>244542.51399999938</v>
      </c>
      <c r="AG218" s="167">
        <f t="shared" si="688"/>
        <v>0</v>
      </c>
      <c r="AH218" s="168">
        <f t="shared" si="688"/>
        <v>176655.95900000015</v>
      </c>
      <c r="AI218" s="169">
        <f t="shared" si="688"/>
        <v>115463.79999999949</v>
      </c>
      <c r="AJ218" s="169">
        <f t="shared" si="688"/>
        <v>107.38999999999986</v>
      </c>
      <c r="AK218" s="169">
        <f t="shared" si="688"/>
        <v>61086.985999999626</v>
      </c>
      <c r="AL218" s="269">
        <f t="shared" si="688"/>
        <v>372.43200000000002</v>
      </c>
      <c r="AM218" s="262">
        <f t="shared" si="637"/>
        <v>0.89109184269726982</v>
      </c>
      <c r="AN218" s="199">
        <f t="shared" si="638"/>
        <v>0.1034345921635417</v>
      </c>
      <c r="AO218" s="200">
        <f t="shared" si="639"/>
        <v>6.0053031630368112E-2</v>
      </c>
      <c r="AP218" s="201">
        <f t="shared" si="640"/>
        <v>6.0053031630368112E-2</v>
      </c>
      <c r="AQ218" s="201">
        <f t="shared" si="641"/>
        <v>0</v>
      </c>
      <c r="AR218" s="202">
        <f t="shared" si="642"/>
        <v>4.3381928647057449E-2</v>
      </c>
      <c r="AS218" s="203">
        <f t="shared" si="643"/>
        <v>2.8354788376643927E-2</v>
      </c>
      <c r="AT218" s="203">
        <f t="shared" si="644"/>
        <v>2.6372081325643195E-5</v>
      </c>
      <c r="AU218" s="203">
        <f t="shared" si="645"/>
        <v>1.5001312624363716E-2</v>
      </c>
      <c r="AV218" s="254">
        <f t="shared" si="646"/>
        <v>9.1459232631268828E-5</v>
      </c>
      <c r="AY218" s="449"/>
      <c r="AZ218" s="132" t="s">
        <v>16</v>
      </c>
      <c r="BA218" s="163">
        <f t="shared" ref="BA218:BK218" si="689">IF(COUNT(BA215:BA217)=0,"",SUM(BA215:BA217))</f>
        <v>1100701.6520000044</v>
      </c>
      <c r="BB218" s="164">
        <f t="shared" si="689"/>
        <v>846847.72400000552</v>
      </c>
      <c r="BC218" s="165">
        <f t="shared" si="689"/>
        <v>242356.71899999882</v>
      </c>
      <c r="BD218" s="166">
        <f t="shared" si="689"/>
        <v>212716.87199999846</v>
      </c>
      <c r="BE218" s="167">
        <f t="shared" si="689"/>
        <v>212716.87199999846</v>
      </c>
      <c r="BF218" s="167">
        <f t="shared" si="689"/>
        <v>0</v>
      </c>
      <c r="BG218" s="168">
        <f t="shared" si="689"/>
        <v>29640.847000000089</v>
      </c>
      <c r="BH218" s="169">
        <f t="shared" si="689"/>
        <v>17019.920000000013</v>
      </c>
      <c r="BI218" s="169">
        <f t="shared" si="689"/>
        <v>0</v>
      </c>
      <c r="BJ218" s="169">
        <f t="shared" si="689"/>
        <v>12621.429999999997</v>
      </c>
      <c r="BK218" s="269">
        <f t="shared" si="689"/>
        <v>2322.6640000000034</v>
      </c>
      <c r="BL218" s="262">
        <f t="shared" si="647"/>
        <v>0.7693708122098849</v>
      </c>
      <c r="BM218" s="199">
        <f t="shared" si="648"/>
        <v>0.22018384233332453</v>
      </c>
      <c r="BN218" s="200">
        <f t="shared" si="649"/>
        <v>0.1932557034083543</v>
      </c>
      <c r="BO218" s="201">
        <f t="shared" si="650"/>
        <v>0.1932557034083543</v>
      </c>
      <c r="BP218" s="201">
        <f t="shared" si="651"/>
        <v>0</v>
      </c>
      <c r="BQ218" s="202">
        <f t="shared" si="652"/>
        <v>2.6929047436371041E-2</v>
      </c>
      <c r="BR218" s="203">
        <f t="shared" si="653"/>
        <v>1.546279136501191E-2</v>
      </c>
      <c r="BS218" s="203">
        <f t="shared" si="654"/>
        <v>0</v>
      </c>
      <c r="BT218" s="203">
        <f t="shared" si="655"/>
        <v>1.1466713052593789E-2</v>
      </c>
      <c r="BU218" s="254">
        <f t="shared" si="656"/>
        <v>2.1101667248156308E-3</v>
      </c>
      <c r="BX218" s="449"/>
      <c r="BY218" s="132" t="s">
        <v>16</v>
      </c>
      <c r="BZ218" s="163">
        <f t="shared" ref="BZ218:CJ218" si="690">IF(COUNT(BZ215:BZ217)=0,"",SUM(BZ215:BZ217))</f>
        <v>226981.93799999868</v>
      </c>
      <c r="CA218" s="164">
        <f t="shared" si="690"/>
        <v>201206.25900000022</v>
      </c>
      <c r="CB218" s="165">
        <f t="shared" si="690"/>
        <v>22793.373000000232</v>
      </c>
      <c r="CC218" s="166">
        <f t="shared" si="690"/>
        <v>4371.1329999999989</v>
      </c>
      <c r="CD218" s="167">
        <f t="shared" si="690"/>
        <v>4370.6679999999988</v>
      </c>
      <c r="CE218" s="167">
        <f t="shared" si="690"/>
        <v>0.46500000000000002</v>
      </c>
      <c r="CF218" s="168">
        <f t="shared" si="690"/>
        <v>18422.354000000192</v>
      </c>
      <c r="CG218" s="169">
        <f t="shared" si="690"/>
        <v>8630.7029999999831</v>
      </c>
      <c r="CH218" s="169">
        <f t="shared" si="690"/>
        <v>15.824</v>
      </c>
      <c r="CI218" s="169">
        <f t="shared" si="690"/>
        <v>9775.9740000000584</v>
      </c>
      <c r="CJ218" s="269">
        <f t="shared" si="690"/>
        <v>174.84500000000003</v>
      </c>
      <c r="CK218" s="262">
        <f t="shared" si="657"/>
        <v>0.88644171766654578</v>
      </c>
      <c r="CL218" s="199">
        <f t="shared" si="658"/>
        <v>0.10041932499492698</v>
      </c>
      <c r="CM218" s="200">
        <f t="shared" si="659"/>
        <v>1.9257624807133437E-2</v>
      </c>
      <c r="CN218" s="201">
        <f t="shared" si="660"/>
        <v>1.9255576185978392E-2</v>
      </c>
      <c r="CO218" s="201">
        <f t="shared" si="661"/>
        <v>2.0486211550453971E-6</v>
      </c>
      <c r="CP218" s="202">
        <f t="shared" si="662"/>
        <v>8.1162202430399108E-2</v>
      </c>
      <c r="CQ218" s="203">
        <f t="shared" si="663"/>
        <v>3.8023743545620943E-2</v>
      </c>
      <c r="CR218" s="203">
        <f t="shared" si="664"/>
        <v>6.9714798188039485E-5</v>
      </c>
      <c r="CS218" s="203">
        <f t="shared" si="665"/>
        <v>4.3069391715212665E-2</v>
      </c>
      <c r="CT218" s="254">
        <f t="shared" si="666"/>
        <v>7.7030358248153226E-4</v>
      </c>
      <c r="CW218" s="452"/>
      <c r="CX218" s="132" t="s">
        <v>16</v>
      </c>
      <c r="CY218" s="163">
        <f t="shared" ref="CY218:DI218" si="691">IF(COUNT(CY215:CY217)=0,"",SUM(CY215:CY217))</f>
        <v>205829.57500000272</v>
      </c>
      <c r="CZ218" s="164">
        <f t="shared" si="691"/>
        <v>184538.95600000053</v>
      </c>
      <c r="DA218" s="165">
        <f t="shared" si="691"/>
        <v>20231.582000000195</v>
      </c>
      <c r="DB218" s="166">
        <f t="shared" si="691"/>
        <v>2629.4570000000012</v>
      </c>
      <c r="DC218" s="167">
        <f t="shared" si="691"/>
        <v>2628.9920000000011</v>
      </c>
      <c r="DD218" s="167">
        <f t="shared" si="691"/>
        <v>0.46500000000000002</v>
      </c>
      <c r="DE218" s="168">
        <f t="shared" si="691"/>
        <v>17602.125000000135</v>
      </c>
      <c r="DF218" s="169">
        <f t="shared" si="691"/>
        <v>8222.81699999999</v>
      </c>
      <c r="DG218" s="169">
        <f t="shared" si="691"/>
        <v>15.824</v>
      </c>
      <c r="DH218" s="169">
        <f t="shared" si="691"/>
        <v>9363.5300000000752</v>
      </c>
      <c r="DI218" s="269">
        <f t="shared" si="691"/>
        <v>156.18599999999998</v>
      </c>
      <c r="DJ218" s="262">
        <f t="shared" si="667"/>
        <v>0.89656190564450267</v>
      </c>
      <c r="DK218" s="199">
        <f t="shared" si="668"/>
        <v>9.8292881380141445E-2</v>
      </c>
      <c r="DL218" s="200">
        <f t="shared" si="669"/>
        <v>1.277492313726036E-2</v>
      </c>
      <c r="DM218" s="201">
        <f t="shared" si="670"/>
        <v>1.2772663986698541E-2</v>
      </c>
      <c r="DN218" s="201">
        <f t="shared" si="671"/>
        <v>2.2591505618179209E-6</v>
      </c>
      <c r="DO218" s="202">
        <f t="shared" si="672"/>
        <v>8.5517958242880804E-2</v>
      </c>
      <c r="DP218" s="203">
        <f t="shared" si="673"/>
        <v>3.9949637946829951E-2</v>
      </c>
      <c r="DQ218" s="203">
        <f t="shared" si="674"/>
        <v>7.6879136538079095E-5</v>
      </c>
      <c r="DR218" s="203">
        <f t="shared" si="675"/>
        <v>4.5491664645374463E-2</v>
      </c>
      <c r="DS218" s="254">
        <f t="shared" si="676"/>
        <v>7.5881223580235213E-4</v>
      </c>
      <c r="DV218" s="452"/>
      <c r="DW218" s="132" t="s">
        <v>16</v>
      </c>
      <c r="DX218" s="163">
        <f t="shared" ref="DX218:EH218" si="692">IF(COUNT(DX215:DX217)=0,"",SUM(DX215:DX217))</f>
        <v>21152.363000000078</v>
      </c>
      <c r="DY218" s="164">
        <f t="shared" si="692"/>
        <v>16667.303000000036</v>
      </c>
      <c r="DZ218" s="165">
        <f t="shared" si="692"/>
        <v>2561.7909999999947</v>
      </c>
      <c r="EA218" s="166">
        <f t="shared" si="692"/>
        <v>1741.6759999999954</v>
      </c>
      <c r="EB218" s="167">
        <f t="shared" si="692"/>
        <v>1741.6759999999954</v>
      </c>
      <c r="EC218" s="167">
        <f t="shared" si="692"/>
        <v>0</v>
      </c>
      <c r="ED218" s="168">
        <f t="shared" si="692"/>
        <v>820.22899999999811</v>
      </c>
      <c r="EE218" s="169">
        <f t="shared" si="692"/>
        <v>407.8859999999994</v>
      </c>
      <c r="EF218" s="169">
        <f t="shared" si="692"/>
        <v>0</v>
      </c>
      <c r="EG218" s="169">
        <f t="shared" si="692"/>
        <v>412.44400000000007</v>
      </c>
      <c r="EH218" s="269">
        <f t="shared" si="692"/>
        <v>18.659000000000006</v>
      </c>
      <c r="EI218" s="262">
        <f t="shared" si="677"/>
        <v>0.78796411540403188</v>
      </c>
      <c r="EJ218" s="199">
        <f t="shared" si="678"/>
        <v>0.12111133871898781</v>
      </c>
      <c r="EK218" s="200">
        <f t="shared" si="679"/>
        <v>8.2339547595698365E-2</v>
      </c>
      <c r="EL218" s="201">
        <f t="shared" si="680"/>
        <v>8.2339547595698365E-2</v>
      </c>
      <c r="EM218" s="201">
        <f t="shared" si="681"/>
        <v>0</v>
      </c>
      <c r="EN218" s="202">
        <f t="shared" si="682"/>
        <v>3.8777180592068847E-2</v>
      </c>
      <c r="EO218" s="203">
        <f t="shared" si="683"/>
        <v>1.9283235636604661E-2</v>
      </c>
      <c r="EP218" s="203">
        <f t="shared" si="684"/>
        <v>0</v>
      </c>
      <c r="EQ218" s="203">
        <f t="shared" si="685"/>
        <v>1.9498719835698668E-2</v>
      </c>
      <c r="ER218" s="254">
        <f t="shared" si="686"/>
        <v>8.821236662778498E-4</v>
      </c>
    </row>
    <row r="219" spans="1:148">
      <c r="A219" s="449"/>
      <c r="B219" s="129" t="s">
        <v>17</v>
      </c>
      <c r="C219" s="170">
        <v>1646504.7740000649</v>
      </c>
      <c r="D219" s="171">
        <v>1301168.7110000234</v>
      </c>
      <c r="E219" s="172">
        <v>333445.34199999267</v>
      </c>
      <c r="F219" s="173">
        <v>172293.04799999893</v>
      </c>
      <c r="G219" s="174">
        <v>172272.24299999894</v>
      </c>
      <c r="H219" s="174">
        <v>20.805</v>
      </c>
      <c r="I219" s="175">
        <v>161153.60099999694</v>
      </c>
      <c r="J219" s="176">
        <v>96730.15699999909</v>
      </c>
      <c r="K219" s="176">
        <v>0</v>
      </c>
      <c r="L219" s="176">
        <v>64424.303999998716</v>
      </c>
      <c r="M219" s="270">
        <v>531.65099999999973</v>
      </c>
      <c r="N219" s="263">
        <f t="shared" si="627"/>
        <v>0.79026112255898751</v>
      </c>
      <c r="O219" s="204">
        <f t="shared" si="628"/>
        <v>0.20251708179983663</v>
      </c>
      <c r="P219" s="205">
        <f t="shared" si="629"/>
        <v>0.10464169355636022</v>
      </c>
      <c r="Q219" s="206">
        <f t="shared" si="630"/>
        <v>0.10462905769867641</v>
      </c>
      <c r="R219" s="206">
        <f t="shared" si="631"/>
        <v>1.2635857683823017E-5</v>
      </c>
      <c r="S219" s="207">
        <f t="shared" si="632"/>
        <v>9.787618204621773E-2</v>
      </c>
      <c r="T219" s="208">
        <f t="shared" si="633"/>
        <v>5.8748786233397993E-2</v>
      </c>
      <c r="U219" s="208">
        <f t="shared" si="634"/>
        <v>0</v>
      </c>
      <c r="V219" s="208">
        <f t="shared" si="635"/>
        <v>3.912791813137869E-2</v>
      </c>
      <c r="W219" s="255">
        <f t="shared" si="636"/>
        <v>3.22896725472828E-4</v>
      </c>
      <c r="Z219" s="449"/>
      <c r="AA219" s="129" t="s">
        <v>17</v>
      </c>
      <c r="AB219" s="170">
        <v>1329179.3279999821</v>
      </c>
      <c r="AC219" s="171">
        <v>1080653.4869999737</v>
      </c>
      <c r="AD219" s="172">
        <v>239581.93899999672</v>
      </c>
      <c r="AE219" s="173">
        <v>112004.45499999952</v>
      </c>
      <c r="AF219" s="174">
        <v>112004.45499999952</v>
      </c>
      <c r="AG219" s="174">
        <v>0</v>
      </c>
      <c r="AH219" s="175">
        <v>127578.43599999786</v>
      </c>
      <c r="AI219" s="176">
        <v>76673.062999999005</v>
      </c>
      <c r="AJ219" s="176">
        <v>0</v>
      </c>
      <c r="AK219" s="176">
        <v>50906.125999999174</v>
      </c>
      <c r="AL219" s="270">
        <v>81.567999999999984</v>
      </c>
      <c r="AM219" s="263">
        <f t="shared" si="637"/>
        <v>0.8130230919450383</v>
      </c>
      <c r="AN219" s="204">
        <f t="shared" si="638"/>
        <v>0.18024801767004306</v>
      </c>
      <c r="AO219" s="205">
        <f t="shared" si="639"/>
        <v>8.4265871911002987E-2</v>
      </c>
      <c r="AP219" s="206">
        <f t="shared" si="640"/>
        <v>8.4265871911002987E-2</v>
      </c>
      <c r="AQ219" s="206">
        <f t="shared" si="641"/>
        <v>0</v>
      </c>
      <c r="AR219" s="207">
        <f t="shared" si="642"/>
        <v>9.5982861990462423E-2</v>
      </c>
      <c r="AS219" s="208">
        <f t="shared" si="643"/>
        <v>5.7684513582805318E-2</v>
      </c>
      <c r="AT219" s="208">
        <f t="shared" si="644"/>
        <v>0</v>
      </c>
      <c r="AU219" s="208">
        <f t="shared" si="645"/>
        <v>3.8298914922637033E-2</v>
      </c>
      <c r="AV219" s="255">
        <f t="shared" si="646"/>
        <v>6.1367189725057995E-5</v>
      </c>
      <c r="AY219" s="449"/>
      <c r="AZ219" s="129" t="s">
        <v>17</v>
      </c>
      <c r="BA219" s="170">
        <v>317325.44599999604</v>
      </c>
      <c r="BB219" s="171">
        <v>220515.22399999676</v>
      </c>
      <c r="BC219" s="172">
        <v>93863.403000000108</v>
      </c>
      <c r="BD219" s="173">
        <v>60288.592999999928</v>
      </c>
      <c r="BE219" s="174">
        <v>60267.787999999928</v>
      </c>
      <c r="BF219" s="174">
        <v>20.805</v>
      </c>
      <c r="BG219" s="175">
        <v>33575.164999999914</v>
      </c>
      <c r="BH219" s="176">
        <v>20057.093999999928</v>
      </c>
      <c r="BI219" s="176">
        <v>0</v>
      </c>
      <c r="BJ219" s="176">
        <v>13518.178000000005</v>
      </c>
      <c r="BK219" s="270">
        <v>450.08299999999991</v>
      </c>
      <c r="BL219" s="263">
        <f t="shared" si="647"/>
        <v>0.69491818818715068</v>
      </c>
      <c r="BM219" s="204">
        <f t="shared" si="648"/>
        <v>0.29579538667063365</v>
      </c>
      <c r="BN219" s="205">
        <f t="shared" si="649"/>
        <v>0.18998978417886059</v>
      </c>
      <c r="BO219" s="206">
        <f t="shared" si="650"/>
        <v>0.18992422057448452</v>
      </c>
      <c r="BP219" s="206">
        <f t="shared" si="651"/>
        <v>6.5563604376058323E-5</v>
      </c>
      <c r="BQ219" s="207">
        <f t="shared" si="652"/>
        <v>0.10580672121705718</v>
      </c>
      <c r="BR219" s="208">
        <f t="shared" si="653"/>
        <v>6.3206699156424337E-2</v>
      </c>
      <c r="BS219" s="208">
        <f t="shared" si="654"/>
        <v>0</v>
      </c>
      <c r="BT219" s="208">
        <f t="shared" si="655"/>
        <v>4.2600359253887804E-2</v>
      </c>
      <c r="BU219" s="255">
        <f t="shared" si="656"/>
        <v>1.4183640350103079E-3</v>
      </c>
      <c r="BX219" s="449"/>
      <c r="BY219" s="129" t="s">
        <v>17</v>
      </c>
      <c r="BZ219" s="170">
        <v>213968.99799999263</v>
      </c>
      <c r="CA219" s="171">
        <v>176193.5019999909</v>
      </c>
      <c r="CB219" s="172">
        <v>35057.928000000087</v>
      </c>
      <c r="CC219" s="173">
        <v>6491.313000000011</v>
      </c>
      <c r="CD219" s="174">
        <v>6481.5920000000115</v>
      </c>
      <c r="CE219" s="174">
        <v>9.7210000000000001</v>
      </c>
      <c r="CF219" s="175">
        <v>28566.730000000312</v>
      </c>
      <c r="CG219" s="176">
        <v>16568.066000000141</v>
      </c>
      <c r="CH219" s="176">
        <v>0</v>
      </c>
      <c r="CI219" s="176">
        <v>11998.772000000015</v>
      </c>
      <c r="CJ219" s="270">
        <v>95.429000000000002</v>
      </c>
      <c r="CK219" s="263">
        <f t="shared" si="657"/>
        <v>0.82345341449884701</v>
      </c>
      <c r="CL219" s="204">
        <f t="shared" si="658"/>
        <v>0.16384582966547936</v>
      </c>
      <c r="CM219" s="205">
        <f t="shared" si="659"/>
        <v>3.0337633305177393E-2</v>
      </c>
      <c r="CN219" s="206">
        <f t="shared" si="660"/>
        <v>3.0292201489863661E-2</v>
      </c>
      <c r="CO219" s="206">
        <f t="shared" si="661"/>
        <v>4.5431815313732203E-5</v>
      </c>
      <c r="CP219" s="207">
        <f t="shared" si="662"/>
        <v>0.13350873382134218</v>
      </c>
      <c r="CQ219" s="208">
        <f t="shared" si="663"/>
        <v>7.7432086680149392E-2</v>
      </c>
      <c r="CR219" s="208">
        <f t="shared" si="664"/>
        <v>0</v>
      </c>
      <c r="CS219" s="208">
        <f t="shared" si="665"/>
        <v>5.6077151887211386E-2</v>
      </c>
      <c r="CT219" s="255">
        <f t="shared" si="666"/>
        <v>4.4599451739267055E-4</v>
      </c>
      <c r="CW219" s="452"/>
      <c r="CX219" s="129" t="s">
        <v>17</v>
      </c>
      <c r="CY219" s="170">
        <v>194369.36699999671</v>
      </c>
      <c r="CZ219" s="171">
        <v>163526.93299999528</v>
      </c>
      <c r="DA219" s="172">
        <v>29016.403000000388</v>
      </c>
      <c r="DB219" s="173">
        <v>2743.5669999999986</v>
      </c>
      <c r="DC219" s="174">
        <v>2733.8459999999986</v>
      </c>
      <c r="DD219" s="174">
        <v>9.7210000000000001</v>
      </c>
      <c r="DE219" s="175">
        <v>26272.854000000341</v>
      </c>
      <c r="DF219" s="176">
        <v>15512.054000000157</v>
      </c>
      <c r="DG219" s="176">
        <v>0</v>
      </c>
      <c r="DH219" s="176">
        <v>10760.906000000025</v>
      </c>
      <c r="DI219" s="270">
        <v>93.322999999999993</v>
      </c>
      <c r="DJ219" s="263">
        <f t="shared" si="667"/>
        <v>0.84132049985015411</v>
      </c>
      <c r="DK219" s="204">
        <f t="shared" si="668"/>
        <v>0.14928485618827414</v>
      </c>
      <c r="DL219" s="205">
        <f t="shared" si="669"/>
        <v>1.4115223207986499E-2</v>
      </c>
      <c r="DM219" s="206">
        <f t="shared" si="670"/>
        <v>1.4065210183043117E-2</v>
      </c>
      <c r="DN219" s="206">
        <f t="shared" si="671"/>
        <v>5.0013024943380942E-5</v>
      </c>
      <c r="DO219" s="207">
        <f t="shared" si="672"/>
        <v>0.13516972558747278</v>
      </c>
      <c r="DP219" s="208">
        <f t="shared" si="673"/>
        <v>7.9807092235889304E-2</v>
      </c>
      <c r="DQ219" s="208">
        <f t="shared" si="674"/>
        <v>0</v>
      </c>
      <c r="DR219" s="208">
        <f t="shared" si="675"/>
        <v>5.53631787050076E-2</v>
      </c>
      <c r="DS219" s="255">
        <f t="shared" si="676"/>
        <v>4.8013224223754136E-4</v>
      </c>
      <c r="DV219" s="452"/>
      <c r="DW219" s="129" t="s">
        <v>17</v>
      </c>
      <c r="DX219" s="170">
        <v>19599.631000000005</v>
      </c>
      <c r="DY219" s="171">
        <v>12666.569000000005</v>
      </c>
      <c r="DZ219" s="172">
        <v>6041.5250000000133</v>
      </c>
      <c r="EA219" s="173">
        <v>3747.746000000011</v>
      </c>
      <c r="EB219" s="174">
        <v>3747.746000000011</v>
      </c>
      <c r="EC219" s="174">
        <v>0</v>
      </c>
      <c r="ED219" s="175">
        <v>2293.8760000000007</v>
      </c>
      <c r="EE219" s="176">
        <v>1056.0119999999997</v>
      </c>
      <c r="EF219" s="176">
        <v>0</v>
      </c>
      <c r="EG219" s="176">
        <v>1237.8659999999993</v>
      </c>
      <c r="EH219" s="270">
        <v>2.1059999999999999</v>
      </c>
      <c r="EI219" s="263">
        <f t="shared" si="677"/>
        <v>0.64626568734890988</v>
      </c>
      <c r="EJ219" s="204">
        <f t="shared" si="678"/>
        <v>0.30824687464779371</v>
      </c>
      <c r="EK219" s="205">
        <f t="shared" si="679"/>
        <v>0.19121513052975386</v>
      </c>
      <c r="EL219" s="206">
        <f t="shared" si="680"/>
        <v>0.19121513052975386</v>
      </c>
      <c r="EM219" s="206">
        <f t="shared" si="681"/>
        <v>0</v>
      </c>
      <c r="EN219" s="207">
        <f t="shared" si="682"/>
        <v>0.11703669319080548</v>
      </c>
      <c r="EO219" s="208">
        <f t="shared" si="683"/>
        <v>5.387917762329298E-2</v>
      </c>
      <c r="EP219" s="208">
        <f t="shared" si="684"/>
        <v>0</v>
      </c>
      <c r="EQ219" s="208">
        <f t="shared" si="685"/>
        <v>6.315761761024985E-2</v>
      </c>
      <c r="ER219" s="255">
        <f t="shared" si="686"/>
        <v>1.0745100252142499E-4</v>
      </c>
    </row>
    <row r="220" spans="1:148">
      <c r="A220" s="449"/>
      <c r="B220" s="130" t="s">
        <v>18</v>
      </c>
      <c r="C220" s="149"/>
      <c r="D220" s="150"/>
      <c r="E220" s="151"/>
      <c r="F220" s="152"/>
      <c r="G220" s="153"/>
      <c r="H220" s="153"/>
      <c r="I220" s="154"/>
      <c r="J220" s="155"/>
      <c r="K220" s="155"/>
      <c r="L220" s="155"/>
      <c r="M220" s="267"/>
      <c r="N220" s="260" t="str">
        <f t="shared" si="627"/>
        <v/>
      </c>
      <c r="O220" s="189" t="str">
        <f t="shared" si="628"/>
        <v/>
      </c>
      <c r="P220" s="190" t="str">
        <f t="shared" si="629"/>
        <v/>
      </c>
      <c r="Q220" s="191" t="str">
        <f t="shared" si="630"/>
        <v/>
      </c>
      <c r="R220" s="191" t="str">
        <f t="shared" si="631"/>
        <v/>
      </c>
      <c r="S220" s="192" t="str">
        <f t="shared" si="632"/>
        <v/>
      </c>
      <c r="T220" s="193" t="str">
        <f t="shared" si="633"/>
        <v/>
      </c>
      <c r="U220" s="193" t="str">
        <f t="shared" si="634"/>
        <v/>
      </c>
      <c r="V220" s="193" t="str">
        <f t="shared" si="635"/>
        <v/>
      </c>
      <c r="W220" s="252" t="str">
        <f t="shared" si="636"/>
        <v/>
      </c>
      <c r="Z220" s="449"/>
      <c r="AA220" s="130" t="s">
        <v>18</v>
      </c>
      <c r="AB220" s="149"/>
      <c r="AC220" s="150"/>
      <c r="AD220" s="151"/>
      <c r="AE220" s="152"/>
      <c r="AF220" s="153"/>
      <c r="AG220" s="153"/>
      <c r="AH220" s="154"/>
      <c r="AI220" s="155"/>
      <c r="AJ220" s="155"/>
      <c r="AK220" s="155"/>
      <c r="AL220" s="267"/>
      <c r="AM220" s="260" t="str">
        <f t="shared" si="637"/>
        <v/>
      </c>
      <c r="AN220" s="189" t="str">
        <f t="shared" si="638"/>
        <v/>
      </c>
      <c r="AO220" s="190" t="str">
        <f t="shared" si="639"/>
        <v/>
      </c>
      <c r="AP220" s="191" t="str">
        <f t="shared" si="640"/>
        <v/>
      </c>
      <c r="AQ220" s="191" t="str">
        <f t="shared" si="641"/>
        <v/>
      </c>
      <c r="AR220" s="192" t="str">
        <f t="shared" si="642"/>
        <v/>
      </c>
      <c r="AS220" s="193" t="str">
        <f t="shared" si="643"/>
        <v/>
      </c>
      <c r="AT220" s="193" t="str">
        <f t="shared" si="644"/>
        <v/>
      </c>
      <c r="AU220" s="193" t="str">
        <f t="shared" si="645"/>
        <v/>
      </c>
      <c r="AV220" s="252" t="str">
        <f t="shared" si="646"/>
        <v/>
      </c>
      <c r="AY220" s="449"/>
      <c r="AZ220" s="130" t="s">
        <v>18</v>
      </c>
      <c r="BA220" s="149"/>
      <c r="BB220" s="150"/>
      <c r="BC220" s="151"/>
      <c r="BD220" s="152"/>
      <c r="BE220" s="153"/>
      <c r="BF220" s="153"/>
      <c r="BG220" s="154"/>
      <c r="BH220" s="155"/>
      <c r="BI220" s="155"/>
      <c r="BJ220" s="155"/>
      <c r="BK220" s="267"/>
      <c r="BL220" s="260" t="str">
        <f t="shared" si="647"/>
        <v/>
      </c>
      <c r="BM220" s="189" t="str">
        <f t="shared" si="648"/>
        <v/>
      </c>
      <c r="BN220" s="190" t="str">
        <f t="shared" si="649"/>
        <v/>
      </c>
      <c r="BO220" s="191" t="str">
        <f t="shared" si="650"/>
        <v/>
      </c>
      <c r="BP220" s="191" t="str">
        <f t="shared" si="651"/>
        <v/>
      </c>
      <c r="BQ220" s="192" t="str">
        <f t="shared" si="652"/>
        <v/>
      </c>
      <c r="BR220" s="193" t="str">
        <f t="shared" si="653"/>
        <v/>
      </c>
      <c r="BS220" s="193" t="str">
        <f t="shared" si="654"/>
        <v/>
      </c>
      <c r="BT220" s="193" t="str">
        <f t="shared" si="655"/>
        <v/>
      </c>
      <c r="BU220" s="252" t="str">
        <f t="shared" si="656"/>
        <v/>
      </c>
      <c r="BX220" s="449"/>
      <c r="BY220" s="130" t="s">
        <v>18</v>
      </c>
      <c r="BZ220" s="149"/>
      <c r="CA220" s="150"/>
      <c r="CB220" s="151"/>
      <c r="CC220" s="152"/>
      <c r="CD220" s="153"/>
      <c r="CE220" s="153"/>
      <c r="CF220" s="154"/>
      <c r="CG220" s="155"/>
      <c r="CH220" s="155"/>
      <c r="CI220" s="155"/>
      <c r="CJ220" s="267"/>
      <c r="CK220" s="260" t="str">
        <f t="shared" si="657"/>
        <v/>
      </c>
      <c r="CL220" s="189" t="str">
        <f t="shared" si="658"/>
        <v/>
      </c>
      <c r="CM220" s="190" t="str">
        <f t="shared" si="659"/>
        <v/>
      </c>
      <c r="CN220" s="191" t="str">
        <f t="shared" si="660"/>
        <v/>
      </c>
      <c r="CO220" s="191" t="str">
        <f t="shared" si="661"/>
        <v/>
      </c>
      <c r="CP220" s="192" t="str">
        <f t="shared" si="662"/>
        <v/>
      </c>
      <c r="CQ220" s="193" t="str">
        <f t="shared" si="663"/>
        <v/>
      </c>
      <c r="CR220" s="193" t="str">
        <f t="shared" si="664"/>
        <v/>
      </c>
      <c r="CS220" s="193" t="str">
        <f t="shared" si="665"/>
        <v/>
      </c>
      <c r="CT220" s="252" t="str">
        <f t="shared" si="666"/>
        <v/>
      </c>
      <c r="CW220" s="452"/>
      <c r="CX220" s="130" t="s">
        <v>18</v>
      </c>
      <c r="CY220" s="149"/>
      <c r="CZ220" s="150"/>
      <c r="DA220" s="151"/>
      <c r="DB220" s="152"/>
      <c r="DC220" s="153"/>
      <c r="DD220" s="153"/>
      <c r="DE220" s="154"/>
      <c r="DF220" s="155"/>
      <c r="DG220" s="155"/>
      <c r="DH220" s="155"/>
      <c r="DI220" s="267"/>
      <c r="DJ220" s="260" t="str">
        <f t="shared" si="667"/>
        <v/>
      </c>
      <c r="DK220" s="189" t="str">
        <f t="shared" si="668"/>
        <v/>
      </c>
      <c r="DL220" s="190" t="str">
        <f t="shared" si="669"/>
        <v/>
      </c>
      <c r="DM220" s="191" t="str">
        <f t="shared" si="670"/>
        <v/>
      </c>
      <c r="DN220" s="191" t="str">
        <f t="shared" si="671"/>
        <v/>
      </c>
      <c r="DO220" s="192" t="str">
        <f t="shared" si="672"/>
        <v/>
      </c>
      <c r="DP220" s="193" t="str">
        <f t="shared" si="673"/>
        <v/>
      </c>
      <c r="DQ220" s="193" t="str">
        <f t="shared" si="674"/>
        <v/>
      </c>
      <c r="DR220" s="193" t="str">
        <f t="shared" si="675"/>
        <v/>
      </c>
      <c r="DS220" s="252" t="str">
        <f t="shared" si="676"/>
        <v/>
      </c>
      <c r="DV220" s="452"/>
      <c r="DW220" s="130" t="s">
        <v>18</v>
      </c>
      <c r="DX220" s="149"/>
      <c r="DY220" s="150"/>
      <c r="DZ220" s="151"/>
      <c r="EA220" s="152"/>
      <c r="EB220" s="153"/>
      <c r="EC220" s="153"/>
      <c r="ED220" s="154"/>
      <c r="EE220" s="155"/>
      <c r="EF220" s="155"/>
      <c r="EG220" s="155"/>
      <c r="EH220" s="267"/>
      <c r="EI220" s="260" t="str">
        <f t="shared" si="677"/>
        <v/>
      </c>
      <c r="EJ220" s="189" t="str">
        <f t="shared" si="678"/>
        <v/>
      </c>
      <c r="EK220" s="190" t="str">
        <f t="shared" si="679"/>
        <v/>
      </c>
      <c r="EL220" s="191" t="str">
        <f t="shared" si="680"/>
        <v/>
      </c>
      <c r="EM220" s="191" t="str">
        <f t="shared" si="681"/>
        <v/>
      </c>
      <c r="EN220" s="192" t="str">
        <f t="shared" si="682"/>
        <v/>
      </c>
      <c r="EO220" s="193" t="str">
        <f t="shared" si="683"/>
        <v/>
      </c>
      <c r="EP220" s="193" t="str">
        <f t="shared" si="684"/>
        <v/>
      </c>
      <c r="EQ220" s="193" t="str">
        <f t="shared" si="685"/>
        <v/>
      </c>
      <c r="ER220" s="252" t="str">
        <f t="shared" si="686"/>
        <v/>
      </c>
    </row>
    <row r="221" spans="1:148">
      <c r="A221" s="449"/>
      <c r="B221" s="131" t="s">
        <v>19</v>
      </c>
      <c r="C221" s="156"/>
      <c r="D221" s="157"/>
      <c r="E221" s="158"/>
      <c r="F221" s="159"/>
      <c r="G221" s="160"/>
      <c r="H221" s="160"/>
      <c r="I221" s="161"/>
      <c r="J221" s="162"/>
      <c r="K221" s="162"/>
      <c r="L221" s="162"/>
      <c r="M221" s="268"/>
      <c r="N221" s="261" t="str">
        <f t="shared" si="627"/>
        <v/>
      </c>
      <c r="O221" s="194" t="str">
        <f t="shared" si="628"/>
        <v/>
      </c>
      <c r="P221" s="195" t="str">
        <f t="shared" si="629"/>
        <v/>
      </c>
      <c r="Q221" s="196" t="str">
        <f t="shared" si="630"/>
        <v/>
      </c>
      <c r="R221" s="196" t="str">
        <f t="shared" si="631"/>
        <v/>
      </c>
      <c r="S221" s="197" t="str">
        <f t="shared" si="632"/>
        <v/>
      </c>
      <c r="T221" s="198" t="str">
        <f t="shared" si="633"/>
        <v/>
      </c>
      <c r="U221" s="198" t="str">
        <f t="shared" si="634"/>
        <v/>
      </c>
      <c r="V221" s="198" t="str">
        <f t="shared" si="635"/>
        <v/>
      </c>
      <c r="W221" s="253" t="str">
        <f t="shared" si="636"/>
        <v/>
      </c>
      <c r="Z221" s="449"/>
      <c r="AA221" s="131" t="s">
        <v>19</v>
      </c>
      <c r="AB221" s="156"/>
      <c r="AC221" s="157"/>
      <c r="AD221" s="158"/>
      <c r="AE221" s="159"/>
      <c r="AF221" s="160"/>
      <c r="AG221" s="160"/>
      <c r="AH221" s="161"/>
      <c r="AI221" s="162"/>
      <c r="AJ221" s="162"/>
      <c r="AK221" s="162"/>
      <c r="AL221" s="268"/>
      <c r="AM221" s="261" t="str">
        <f t="shared" si="637"/>
        <v/>
      </c>
      <c r="AN221" s="194" t="str">
        <f t="shared" si="638"/>
        <v/>
      </c>
      <c r="AO221" s="195" t="str">
        <f t="shared" si="639"/>
        <v/>
      </c>
      <c r="AP221" s="196" t="str">
        <f t="shared" si="640"/>
        <v/>
      </c>
      <c r="AQ221" s="196" t="str">
        <f t="shared" si="641"/>
        <v/>
      </c>
      <c r="AR221" s="197" t="str">
        <f t="shared" si="642"/>
        <v/>
      </c>
      <c r="AS221" s="198" t="str">
        <f t="shared" si="643"/>
        <v/>
      </c>
      <c r="AT221" s="198" t="str">
        <f t="shared" si="644"/>
        <v/>
      </c>
      <c r="AU221" s="198" t="str">
        <f t="shared" si="645"/>
        <v/>
      </c>
      <c r="AV221" s="253" t="str">
        <f t="shared" si="646"/>
        <v/>
      </c>
      <c r="AY221" s="449"/>
      <c r="AZ221" s="131" t="s">
        <v>19</v>
      </c>
      <c r="BA221" s="156"/>
      <c r="BB221" s="157"/>
      <c r="BC221" s="158"/>
      <c r="BD221" s="159"/>
      <c r="BE221" s="160"/>
      <c r="BF221" s="160"/>
      <c r="BG221" s="161"/>
      <c r="BH221" s="162"/>
      <c r="BI221" s="162"/>
      <c r="BJ221" s="162"/>
      <c r="BK221" s="268"/>
      <c r="BL221" s="261" t="str">
        <f t="shared" si="647"/>
        <v/>
      </c>
      <c r="BM221" s="194" t="str">
        <f t="shared" si="648"/>
        <v/>
      </c>
      <c r="BN221" s="195" t="str">
        <f t="shared" si="649"/>
        <v/>
      </c>
      <c r="BO221" s="196" t="str">
        <f t="shared" si="650"/>
        <v/>
      </c>
      <c r="BP221" s="196" t="str">
        <f t="shared" si="651"/>
        <v/>
      </c>
      <c r="BQ221" s="197" t="str">
        <f t="shared" si="652"/>
        <v/>
      </c>
      <c r="BR221" s="198" t="str">
        <f t="shared" si="653"/>
        <v/>
      </c>
      <c r="BS221" s="198" t="str">
        <f t="shared" si="654"/>
        <v/>
      </c>
      <c r="BT221" s="198" t="str">
        <f t="shared" si="655"/>
        <v/>
      </c>
      <c r="BU221" s="253" t="str">
        <f t="shared" si="656"/>
        <v/>
      </c>
      <c r="BX221" s="449"/>
      <c r="BY221" s="131" t="s">
        <v>19</v>
      </c>
      <c r="BZ221" s="156"/>
      <c r="CA221" s="157"/>
      <c r="CB221" s="158"/>
      <c r="CC221" s="159"/>
      <c r="CD221" s="160"/>
      <c r="CE221" s="160"/>
      <c r="CF221" s="161"/>
      <c r="CG221" s="162"/>
      <c r="CH221" s="162"/>
      <c r="CI221" s="162"/>
      <c r="CJ221" s="268"/>
      <c r="CK221" s="261" t="str">
        <f t="shared" si="657"/>
        <v/>
      </c>
      <c r="CL221" s="194" t="str">
        <f t="shared" si="658"/>
        <v/>
      </c>
      <c r="CM221" s="195" t="str">
        <f t="shared" si="659"/>
        <v/>
      </c>
      <c r="CN221" s="196" t="str">
        <f t="shared" si="660"/>
        <v/>
      </c>
      <c r="CO221" s="196" t="str">
        <f t="shared" si="661"/>
        <v/>
      </c>
      <c r="CP221" s="197" t="str">
        <f t="shared" si="662"/>
        <v/>
      </c>
      <c r="CQ221" s="198" t="str">
        <f t="shared" si="663"/>
        <v/>
      </c>
      <c r="CR221" s="198" t="str">
        <f t="shared" si="664"/>
        <v/>
      </c>
      <c r="CS221" s="198" t="str">
        <f t="shared" si="665"/>
        <v/>
      </c>
      <c r="CT221" s="253" t="str">
        <f t="shared" si="666"/>
        <v/>
      </c>
      <c r="CW221" s="452"/>
      <c r="CX221" s="131" t="s">
        <v>19</v>
      </c>
      <c r="CY221" s="156"/>
      <c r="CZ221" s="157"/>
      <c r="DA221" s="158"/>
      <c r="DB221" s="159"/>
      <c r="DC221" s="160"/>
      <c r="DD221" s="160"/>
      <c r="DE221" s="161"/>
      <c r="DF221" s="162"/>
      <c r="DG221" s="162"/>
      <c r="DH221" s="162"/>
      <c r="DI221" s="268"/>
      <c r="DJ221" s="261" t="str">
        <f t="shared" si="667"/>
        <v/>
      </c>
      <c r="DK221" s="194" t="str">
        <f t="shared" si="668"/>
        <v/>
      </c>
      <c r="DL221" s="195" t="str">
        <f t="shared" si="669"/>
        <v/>
      </c>
      <c r="DM221" s="196" t="str">
        <f t="shared" si="670"/>
        <v/>
      </c>
      <c r="DN221" s="196" t="str">
        <f t="shared" si="671"/>
        <v/>
      </c>
      <c r="DO221" s="197" t="str">
        <f t="shared" si="672"/>
        <v/>
      </c>
      <c r="DP221" s="198" t="str">
        <f t="shared" si="673"/>
        <v/>
      </c>
      <c r="DQ221" s="198" t="str">
        <f t="shared" si="674"/>
        <v/>
      </c>
      <c r="DR221" s="198" t="str">
        <f t="shared" si="675"/>
        <v/>
      </c>
      <c r="DS221" s="253" t="str">
        <f t="shared" si="676"/>
        <v/>
      </c>
      <c r="DV221" s="452"/>
      <c r="DW221" s="131" t="s">
        <v>19</v>
      </c>
      <c r="DX221" s="156"/>
      <c r="DY221" s="157"/>
      <c r="DZ221" s="158"/>
      <c r="EA221" s="159"/>
      <c r="EB221" s="160"/>
      <c r="EC221" s="160"/>
      <c r="ED221" s="161"/>
      <c r="EE221" s="162"/>
      <c r="EF221" s="162"/>
      <c r="EG221" s="162"/>
      <c r="EH221" s="268"/>
      <c r="EI221" s="261" t="str">
        <f t="shared" si="677"/>
        <v/>
      </c>
      <c r="EJ221" s="194" t="str">
        <f t="shared" si="678"/>
        <v/>
      </c>
      <c r="EK221" s="195" t="str">
        <f t="shared" si="679"/>
        <v/>
      </c>
      <c r="EL221" s="196" t="str">
        <f t="shared" si="680"/>
        <v/>
      </c>
      <c r="EM221" s="196" t="str">
        <f t="shared" si="681"/>
        <v/>
      </c>
      <c r="EN221" s="197" t="str">
        <f t="shared" si="682"/>
        <v/>
      </c>
      <c r="EO221" s="198" t="str">
        <f t="shared" si="683"/>
        <v/>
      </c>
      <c r="EP221" s="198" t="str">
        <f t="shared" si="684"/>
        <v/>
      </c>
      <c r="EQ221" s="198" t="str">
        <f t="shared" si="685"/>
        <v/>
      </c>
      <c r="ER221" s="253" t="str">
        <f t="shared" si="686"/>
        <v/>
      </c>
    </row>
    <row r="222" spans="1:148" ht="15">
      <c r="A222" s="449"/>
      <c r="B222" s="132" t="s">
        <v>20</v>
      </c>
      <c r="C222" s="163">
        <f t="shared" ref="C222:M222" si="693">IF(COUNT(C219:C221)=0,"",SUM(C219:C221))</f>
        <v>1646504.7740000649</v>
      </c>
      <c r="D222" s="164">
        <f t="shared" si="693"/>
        <v>1301168.7110000234</v>
      </c>
      <c r="E222" s="165">
        <f t="shared" si="693"/>
        <v>333445.34199999267</v>
      </c>
      <c r="F222" s="166">
        <f t="shared" si="693"/>
        <v>172293.04799999893</v>
      </c>
      <c r="G222" s="167">
        <f t="shared" si="693"/>
        <v>172272.24299999894</v>
      </c>
      <c r="H222" s="167">
        <f t="shared" si="693"/>
        <v>20.805</v>
      </c>
      <c r="I222" s="168">
        <f t="shared" si="693"/>
        <v>161153.60099999694</v>
      </c>
      <c r="J222" s="169">
        <f t="shared" si="693"/>
        <v>96730.15699999909</v>
      </c>
      <c r="K222" s="169">
        <f t="shared" si="693"/>
        <v>0</v>
      </c>
      <c r="L222" s="169">
        <f t="shared" si="693"/>
        <v>64424.303999998716</v>
      </c>
      <c r="M222" s="269">
        <f t="shared" si="693"/>
        <v>531.65099999999973</v>
      </c>
      <c r="N222" s="262">
        <f t="shared" si="627"/>
        <v>0.79026112255898751</v>
      </c>
      <c r="O222" s="199">
        <f t="shared" si="628"/>
        <v>0.20251708179983663</v>
      </c>
      <c r="P222" s="200">
        <f t="shared" si="629"/>
        <v>0.10464169355636022</v>
      </c>
      <c r="Q222" s="201">
        <f t="shared" si="630"/>
        <v>0.10462905769867641</v>
      </c>
      <c r="R222" s="201">
        <f t="shared" si="631"/>
        <v>1.2635857683823017E-5</v>
      </c>
      <c r="S222" s="202">
        <f t="shared" si="632"/>
        <v>9.787618204621773E-2</v>
      </c>
      <c r="T222" s="203">
        <f t="shared" si="633"/>
        <v>5.8748786233397993E-2</v>
      </c>
      <c r="U222" s="203">
        <f t="shared" si="634"/>
        <v>0</v>
      </c>
      <c r="V222" s="203">
        <f t="shared" si="635"/>
        <v>3.912791813137869E-2</v>
      </c>
      <c r="W222" s="254">
        <f t="shared" si="636"/>
        <v>3.22896725472828E-4</v>
      </c>
      <c r="Z222" s="449"/>
      <c r="AA222" s="132" t="s">
        <v>20</v>
      </c>
      <c r="AB222" s="163">
        <f t="shared" ref="AB222:AL222" si="694">IF(COUNT(AB219:AB221)=0,"",SUM(AB219:AB221))</f>
        <v>1329179.3279999821</v>
      </c>
      <c r="AC222" s="164">
        <f t="shared" si="694"/>
        <v>1080653.4869999737</v>
      </c>
      <c r="AD222" s="165">
        <f t="shared" si="694"/>
        <v>239581.93899999672</v>
      </c>
      <c r="AE222" s="166">
        <f t="shared" si="694"/>
        <v>112004.45499999952</v>
      </c>
      <c r="AF222" s="167">
        <f t="shared" si="694"/>
        <v>112004.45499999952</v>
      </c>
      <c r="AG222" s="167">
        <f t="shared" si="694"/>
        <v>0</v>
      </c>
      <c r="AH222" s="168">
        <f t="shared" si="694"/>
        <v>127578.43599999786</v>
      </c>
      <c r="AI222" s="169">
        <f t="shared" si="694"/>
        <v>76673.062999999005</v>
      </c>
      <c r="AJ222" s="169">
        <f t="shared" si="694"/>
        <v>0</v>
      </c>
      <c r="AK222" s="169">
        <f t="shared" si="694"/>
        <v>50906.125999999174</v>
      </c>
      <c r="AL222" s="269">
        <f t="shared" si="694"/>
        <v>81.567999999999984</v>
      </c>
      <c r="AM222" s="262">
        <f t="shared" si="637"/>
        <v>0.8130230919450383</v>
      </c>
      <c r="AN222" s="199">
        <f t="shared" si="638"/>
        <v>0.18024801767004306</v>
      </c>
      <c r="AO222" s="200">
        <f t="shared" si="639"/>
        <v>8.4265871911002987E-2</v>
      </c>
      <c r="AP222" s="201">
        <f t="shared" si="640"/>
        <v>8.4265871911002987E-2</v>
      </c>
      <c r="AQ222" s="201">
        <f t="shared" si="641"/>
        <v>0</v>
      </c>
      <c r="AR222" s="202">
        <f t="shared" si="642"/>
        <v>9.5982861990462423E-2</v>
      </c>
      <c r="AS222" s="203">
        <f t="shared" si="643"/>
        <v>5.7684513582805318E-2</v>
      </c>
      <c r="AT222" s="203">
        <f t="shared" si="644"/>
        <v>0</v>
      </c>
      <c r="AU222" s="203">
        <f t="shared" si="645"/>
        <v>3.8298914922637033E-2</v>
      </c>
      <c r="AV222" s="254">
        <f t="shared" si="646"/>
        <v>6.1367189725057995E-5</v>
      </c>
      <c r="AY222" s="449"/>
      <c r="AZ222" s="132" t="s">
        <v>20</v>
      </c>
      <c r="BA222" s="163">
        <f t="shared" ref="BA222:BK222" si="695">IF(COUNT(BA219:BA221)=0,"",SUM(BA219:BA221))</f>
        <v>317325.44599999604</v>
      </c>
      <c r="BB222" s="164">
        <f t="shared" si="695"/>
        <v>220515.22399999676</v>
      </c>
      <c r="BC222" s="165">
        <f t="shared" si="695"/>
        <v>93863.403000000108</v>
      </c>
      <c r="BD222" s="166">
        <f t="shared" si="695"/>
        <v>60288.592999999928</v>
      </c>
      <c r="BE222" s="167">
        <f t="shared" si="695"/>
        <v>60267.787999999928</v>
      </c>
      <c r="BF222" s="167">
        <f t="shared" si="695"/>
        <v>20.805</v>
      </c>
      <c r="BG222" s="168">
        <f t="shared" si="695"/>
        <v>33575.164999999914</v>
      </c>
      <c r="BH222" s="169">
        <f t="shared" si="695"/>
        <v>20057.093999999928</v>
      </c>
      <c r="BI222" s="169">
        <f t="shared" si="695"/>
        <v>0</v>
      </c>
      <c r="BJ222" s="169">
        <f t="shared" si="695"/>
        <v>13518.178000000005</v>
      </c>
      <c r="BK222" s="269">
        <f t="shared" si="695"/>
        <v>450.08299999999991</v>
      </c>
      <c r="BL222" s="262">
        <f t="shared" si="647"/>
        <v>0.69491818818715068</v>
      </c>
      <c r="BM222" s="199">
        <f t="shared" si="648"/>
        <v>0.29579538667063365</v>
      </c>
      <c r="BN222" s="200">
        <f t="shared" si="649"/>
        <v>0.18998978417886059</v>
      </c>
      <c r="BO222" s="201">
        <f t="shared" si="650"/>
        <v>0.18992422057448452</v>
      </c>
      <c r="BP222" s="201">
        <f t="shared" si="651"/>
        <v>6.5563604376058323E-5</v>
      </c>
      <c r="BQ222" s="202">
        <f t="shared" si="652"/>
        <v>0.10580672121705718</v>
      </c>
      <c r="BR222" s="203">
        <f t="shared" si="653"/>
        <v>6.3206699156424337E-2</v>
      </c>
      <c r="BS222" s="203">
        <f t="shared" si="654"/>
        <v>0</v>
      </c>
      <c r="BT222" s="203">
        <f t="shared" si="655"/>
        <v>4.2600359253887804E-2</v>
      </c>
      <c r="BU222" s="254">
        <f t="shared" si="656"/>
        <v>1.4183640350103079E-3</v>
      </c>
      <c r="BX222" s="449"/>
      <c r="BY222" s="132" t="s">
        <v>20</v>
      </c>
      <c r="BZ222" s="163">
        <f t="shared" ref="BZ222:CJ222" si="696">IF(COUNT(BZ219:BZ221)=0,"",SUM(BZ219:BZ221))</f>
        <v>213968.99799999263</v>
      </c>
      <c r="CA222" s="164">
        <f t="shared" si="696"/>
        <v>176193.5019999909</v>
      </c>
      <c r="CB222" s="165">
        <f t="shared" si="696"/>
        <v>35057.928000000087</v>
      </c>
      <c r="CC222" s="166">
        <f t="shared" si="696"/>
        <v>6491.313000000011</v>
      </c>
      <c r="CD222" s="167">
        <f t="shared" si="696"/>
        <v>6481.5920000000115</v>
      </c>
      <c r="CE222" s="167">
        <f t="shared" si="696"/>
        <v>9.7210000000000001</v>
      </c>
      <c r="CF222" s="168">
        <f t="shared" si="696"/>
        <v>28566.730000000312</v>
      </c>
      <c r="CG222" s="169">
        <f t="shared" si="696"/>
        <v>16568.066000000141</v>
      </c>
      <c r="CH222" s="169">
        <f t="shared" si="696"/>
        <v>0</v>
      </c>
      <c r="CI222" s="169">
        <f t="shared" si="696"/>
        <v>11998.772000000015</v>
      </c>
      <c r="CJ222" s="269">
        <f t="shared" si="696"/>
        <v>95.429000000000002</v>
      </c>
      <c r="CK222" s="262">
        <f t="shared" si="657"/>
        <v>0.82345341449884701</v>
      </c>
      <c r="CL222" s="199">
        <f t="shared" si="658"/>
        <v>0.16384582966547936</v>
      </c>
      <c r="CM222" s="200">
        <f t="shared" si="659"/>
        <v>3.0337633305177393E-2</v>
      </c>
      <c r="CN222" s="201">
        <f t="shared" si="660"/>
        <v>3.0292201489863661E-2</v>
      </c>
      <c r="CO222" s="201">
        <f t="shared" si="661"/>
        <v>4.5431815313732203E-5</v>
      </c>
      <c r="CP222" s="202">
        <f t="shared" si="662"/>
        <v>0.13350873382134218</v>
      </c>
      <c r="CQ222" s="203">
        <f t="shared" si="663"/>
        <v>7.7432086680149392E-2</v>
      </c>
      <c r="CR222" s="203">
        <f t="shared" si="664"/>
        <v>0</v>
      </c>
      <c r="CS222" s="203">
        <f t="shared" si="665"/>
        <v>5.6077151887211386E-2</v>
      </c>
      <c r="CT222" s="254">
        <f t="shared" si="666"/>
        <v>4.4599451739267055E-4</v>
      </c>
      <c r="CW222" s="452"/>
      <c r="CX222" s="132" t="s">
        <v>20</v>
      </c>
      <c r="CY222" s="163">
        <f t="shared" ref="CY222:DI222" si="697">IF(COUNT(CY219:CY221)=0,"",SUM(CY219:CY221))</f>
        <v>194369.36699999671</v>
      </c>
      <c r="CZ222" s="164">
        <f t="shared" si="697"/>
        <v>163526.93299999528</v>
      </c>
      <c r="DA222" s="165">
        <f t="shared" si="697"/>
        <v>29016.403000000388</v>
      </c>
      <c r="DB222" s="166">
        <f t="shared" si="697"/>
        <v>2743.5669999999986</v>
      </c>
      <c r="DC222" s="167">
        <f t="shared" si="697"/>
        <v>2733.8459999999986</v>
      </c>
      <c r="DD222" s="167">
        <f t="shared" si="697"/>
        <v>9.7210000000000001</v>
      </c>
      <c r="DE222" s="168">
        <f t="shared" si="697"/>
        <v>26272.854000000341</v>
      </c>
      <c r="DF222" s="169">
        <f t="shared" si="697"/>
        <v>15512.054000000157</v>
      </c>
      <c r="DG222" s="169">
        <f t="shared" si="697"/>
        <v>0</v>
      </c>
      <c r="DH222" s="169">
        <f t="shared" si="697"/>
        <v>10760.906000000025</v>
      </c>
      <c r="DI222" s="269">
        <f t="shared" si="697"/>
        <v>93.322999999999993</v>
      </c>
      <c r="DJ222" s="262">
        <f t="shared" si="667"/>
        <v>0.84132049985015411</v>
      </c>
      <c r="DK222" s="199">
        <f t="shared" si="668"/>
        <v>0.14928485618827414</v>
      </c>
      <c r="DL222" s="200">
        <f t="shared" si="669"/>
        <v>1.4115223207986499E-2</v>
      </c>
      <c r="DM222" s="201">
        <f t="shared" si="670"/>
        <v>1.4065210183043117E-2</v>
      </c>
      <c r="DN222" s="201">
        <f t="shared" si="671"/>
        <v>5.0013024943380942E-5</v>
      </c>
      <c r="DO222" s="202">
        <f t="shared" si="672"/>
        <v>0.13516972558747278</v>
      </c>
      <c r="DP222" s="203">
        <f t="shared" si="673"/>
        <v>7.9807092235889304E-2</v>
      </c>
      <c r="DQ222" s="203">
        <f t="shared" si="674"/>
        <v>0</v>
      </c>
      <c r="DR222" s="203">
        <f t="shared" si="675"/>
        <v>5.53631787050076E-2</v>
      </c>
      <c r="DS222" s="254">
        <f t="shared" si="676"/>
        <v>4.8013224223754136E-4</v>
      </c>
      <c r="DV222" s="452"/>
      <c r="DW222" s="132" t="s">
        <v>20</v>
      </c>
      <c r="DX222" s="163">
        <f t="shared" ref="DX222:EH222" si="698">IF(COUNT(DX219:DX221)=0,"",SUM(DX219:DX221))</f>
        <v>19599.631000000005</v>
      </c>
      <c r="DY222" s="164">
        <f t="shared" si="698"/>
        <v>12666.569000000005</v>
      </c>
      <c r="DZ222" s="165">
        <f t="shared" si="698"/>
        <v>6041.5250000000133</v>
      </c>
      <c r="EA222" s="166">
        <f t="shared" si="698"/>
        <v>3747.746000000011</v>
      </c>
      <c r="EB222" s="167">
        <f t="shared" si="698"/>
        <v>3747.746000000011</v>
      </c>
      <c r="EC222" s="167">
        <f t="shared" si="698"/>
        <v>0</v>
      </c>
      <c r="ED222" s="168">
        <f t="shared" si="698"/>
        <v>2293.8760000000007</v>
      </c>
      <c r="EE222" s="169">
        <f t="shared" si="698"/>
        <v>1056.0119999999997</v>
      </c>
      <c r="EF222" s="169">
        <f t="shared" si="698"/>
        <v>0</v>
      </c>
      <c r="EG222" s="169">
        <f t="shared" si="698"/>
        <v>1237.8659999999993</v>
      </c>
      <c r="EH222" s="269">
        <f t="shared" si="698"/>
        <v>2.1059999999999999</v>
      </c>
      <c r="EI222" s="262">
        <f t="shared" si="677"/>
        <v>0.64626568734890988</v>
      </c>
      <c r="EJ222" s="199">
        <f t="shared" si="678"/>
        <v>0.30824687464779371</v>
      </c>
      <c r="EK222" s="200">
        <f t="shared" si="679"/>
        <v>0.19121513052975386</v>
      </c>
      <c r="EL222" s="201">
        <f t="shared" si="680"/>
        <v>0.19121513052975386</v>
      </c>
      <c r="EM222" s="201">
        <f t="shared" si="681"/>
        <v>0</v>
      </c>
      <c r="EN222" s="202">
        <f t="shared" si="682"/>
        <v>0.11703669319080548</v>
      </c>
      <c r="EO222" s="203">
        <f t="shared" si="683"/>
        <v>5.387917762329298E-2</v>
      </c>
      <c r="EP222" s="203">
        <f t="shared" si="684"/>
        <v>0</v>
      </c>
      <c r="EQ222" s="203">
        <f t="shared" si="685"/>
        <v>6.315761761024985E-2</v>
      </c>
      <c r="ER222" s="254">
        <f t="shared" si="686"/>
        <v>1.0745100252142499E-4</v>
      </c>
    </row>
    <row r="223" spans="1:148">
      <c r="A223" s="449"/>
      <c r="B223" s="129" t="s">
        <v>21</v>
      </c>
      <c r="C223" s="170"/>
      <c r="D223" s="171"/>
      <c r="E223" s="172"/>
      <c r="F223" s="173"/>
      <c r="G223" s="174"/>
      <c r="H223" s="174"/>
      <c r="I223" s="175"/>
      <c r="J223" s="176"/>
      <c r="K223" s="176"/>
      <c r="L223" s="176"/>
      <c r="M223" s="270"/>
      <c r="N223" s="263" t="str">
        <f t="shared" si="627"/>
        <v/>
      </c>
      <c r="O223" s="204" t="str">
        <f t="shared" si="628"/>
        <v/>
      </c>
      <c r="P223" s="205" t="str">
        <f t="shared" si="629"/>
        <v/>
      </c>
      <c r="Q223" s="206" t="str">
        <f t="shared" si="630"/>
        <v/>
      </c>
      <c r="R223" s="206" t="str">
        <f t="shared" si="631"/>
        <v/>
      </c>
      <c r="S223" s="207" t="str">
        <f t="shared" si="632"/>
        <v/>
      </c>
      <c r="T223" s="208" t="str">
        <f t="shared" si="633"/>
        <v/>
      </c>
      <c r="U223" s="208" t="str">
        <f t="shared" si="634"/>
        <v/>
      </c>
      <c r="V223" s="208" t="str">
        <f t="shared" si="635"/>
        <v/>
      </c>
      <c r="W223" s="255" t="str">
        <f t="shared" si="636"/>
        <v/>
      </c>
      <c r="Z223" s="449"/>
      <c r="AA223" s="129" t="s">
        <v>21</v>
      </c>
      <c r="AB223" s="170"/>
      <c r="AC223" s="171"/>
      <c r="AD223" s="172"/>
      <c r="AE223" s="173"/>
      <c r="AF223" s="174"/>
      <c r="AG223" s="174"/>
      <c r="AH223" s="175"/>
      <c r="AI223" s="176"/>
      <c r="AJ223" s="176"/>
      <c r="AK223" s="176"/>
      <c r="AL223" s="270"/>
      <c r="AM223" s="263" t="str">
        <f t="shared" si="637"/>
        <v/>
      </c>
      <c r="AN223" s="204" t="str">
        <f t="shared" si="638"/>
        <v/>
      </c>
      <c r="AO223" s="205" t="str">
        <f t="shared" si="639"/>
        <v/>
      </c>
      <c r="AP223" s="206" t="str">
        <f t="shared" si="640"/>
        <v/>
      </c>
      <c r="AQ223" s="206" t="str">
        <f t="shared" si="641"/>
        <v/>
      </c>
      <c r="AR223" s="207" t="str">
        <f t="shared" si="642"/>
        <v/>
      </c>
      <c r="AS223" s="208" t="str">
        <f t="shared" si="643"/>
        <v/>
      </c>
      <c r="AT223" s="208" t="str">
        <f t="shared" si="644"/>
        <v/>
      </c>
      <c r="AU223" s="208" t="str">
        <f t="shared" si="645"/>
        <v/>
      </c>
      <c r="AV223" s="255" t="str">
        <f t="shared" si="646"/>
        <v/>
      </c>
      <c r="AY223" s="449"/>
      <c r="AZ223" s="129" t="s">
        <v>21</v>
      </c>
      <c r="BA223" s="170"/>
      <c r="BB223" s="171"/>
      <c r="BC223" s="172"/>
      <c r="BD223" s="173"/>
      <c r="BE223" s="174"/>
      <c r="BF223" s="174"/>
      <c r="BG223" s="175"/>
      <c r="BH223" s="176"/>
      <c r="BI223" s="176"/>
      <c r="BJ223" s="176"/>
      <c r="BK223" s="270"/>
      <c r="BL223" s="263" t="str">
        <f t="shared" si="647"/>
        <v/>
      </c>
      <c r="BM223" s="204" t="str">
        <f t="shared" si="648"/>
        <v/>
      </c>
      <c r="BN223" s="205" t="str">
        <f t="shared" si="649"/>
        <v/>
      </c>
      <c r="BO223" s="206" t="str">
        <f t="shared" si="650"/>
        <v/>
      </c>
      <c r="BP223" s="206" t="str">
        <f t="shared" si="651"/>
        <v/>
      </c>
      <c r="BQ223" s="207" t="str">
        <f t="shared" si="652"/>
        <v/>
      </c>
      <c r="BR223" s="208" t="str">
        <f t="shared" si="653"/>
        <v/>
      </c>
      <c r="BS223" s="208" t="str">
        <f t="shared" si="654"/>
        <v/>
      </c>
      <c r="BT223" s="208" t="str">
        <f t="shared" si="655"/>
        <v/>
      </c>
      <c r="BU223" s="255" t="str">
        <f t="shared" si="656"/>
        <v/>
      </c>
      <c r="BX223" s="449"/>
      <c r="BY223" s="129" t="s">
        <v>21</v>
      </c>
      <c r="BZ223" s="170"/>
      <c r="CA223" s="171"/>
      <c r="CB223" s="172"/>
      <c r="CC223" s="173"/>
      <c r="CD223" s="174"/>
      <c r="CE223" s="174"/>
      <c r="CF223" s="175"/>
      <c r="CG223" s="176"/>
      <c r="CH223" s="176"/>
      <c r="CI223" s="176"/>
      <c r="CJ223" s="270"/>
      <c r="CK223" s="263" t="str">
        <f t="shared" si="657"/>
        <v/>
      </c>
      <c r="CL223" s="204" t="str">
        <f t="shared" si="658"/>
        <v/>
      </c>
      <c r="CM223" s="205" t="str">
        <f t="shared" si="659"/>
        <v/>
      </c>
      <c r="CN223" s="206" t="str">
        <f t="shared" si="660"/>
        <v/>
      </c>
      <c r="CO223" s="206" t="str">
        <f t="shared" si="661"/>
        <v/>
      </c>
      <c r="CP223" s="207" t="str">
        <f t="shared" si="662"/>
        <v/>
      </c>
      <c r="CQ223" s="208" t="str">
        <f t="shared" si="663"/>
        <v/>
      </c>
      <c r="CR223" s="208" t="str">
        <f t="shared" si="664"/>
        <v/>
      </c>
      <c r="CS223" s="208" t="str">
        <f t="shared" si="665"/>
        <v/>
      </c>
      <c r="CT223" s="255" t="str">
        <f t="shared" si="666"/>
        <v/>
      </c>
      <c r="CW223" s="452"/>
      <c r="CX223" s="129" t="s">
        <v>21</v>
      </c>
      <c r="CY223" s="170"/>
      <c r="CZ223" s="171"/>
      <c r="DA223" s="172"/>
      <c r="DB223" s="173"/>
      <c r="DC223" s="174"/>
      <c r="DD223" s="174"/>
      <c r="DE223" s="175"/>
      <c r="DF223" s="176"/>
      <c r="DG223" s="176"/>
      <c r="DH223" s="176"/>
      <c r="DI223" s="270"/>
      <c r="DJ223" s="263" t="str">
        <f t="shared" si="667"/>
        <v/>
      </c>
      <c r="DK223" s="204" t="str">
        <f t="shared" si="668"/>
        <v/>
      </c>
      <c r="DL223" s="205" t="str">
        <f t="shared" si="669"/>
        <v/>
      </c>
      <c r="DM223" s="206" t="str">
        <f t="shared" si="670"/>
        <v/>
      </c>
      <c r="DN223" s="206" t="str">
        <f t="shared" si="671"/>
        <v/>
      </c>
      <c r="DO223" s="207" t="str">
        <f t="shared" si="672"/>
        <v/>
      </c>
      <c r="DP223" s="208" t="str">
        <f t="shared" si="673"/>
        <v/>
      </c>
      <c r="DQ223" s="208" t="str">
        <f t="shared" si="674"/>
        <v/>
      </c>
      <c r="DR223" s="208" t="str">
        <f t="shared" si="675"/>
        <v/>
      </c>
      <c r="DS223" s="255" t="str">
        <f t="shared" si="676"/>
        <v/>
      </c>
      <c r="DV223" s="452"/>
      <c r="DW223" s="129" t="s">
        <v>21</v>
      </c>
      <c r="DX223" s="170"/>
      <c r="DY223" s="171"/>
      <c r="DZ223" s="172"/>
      <c r="EA223" s="173"/>
      <c r="EB223" s="174"/>
      <c r="EC223" s="174"/>
      <c r="ED223" s="175"/>
      <c r="EE223" s="176"/>
      <c r="EF223" s="176"/>
      <c r="EG223" s="176"/>
      <c r="EH223" s="270"/>
      <c r="EI223" s="263" t="str">
        <f t="shared" si="677"/>
        <v/>
      </c>
      <c r="EJ223" s="204" t="str">
        <f t="shared" si="678"/>
        <v/>
      </c>
      <c r="EK223" s="205" t="str">
        <f t="shared" si="679"/>
        <v/>
      </c>
      <c r="EL223" s="206" t="str">
        <f t="shared" si="680"/>
        <v/>
      </c>
      <c r="EM223" s="206" t="str">
        <f t="shared" si="681"/>
        <v/>
      </c>
      <c r="EN223" s="207" t="str">
        <f t="shared" si="682"/>
        <v/>
      </c>
      <c r="EO223" s="208" t="str">
        <f t="shared" si="683"/>
        <v/>
      </c>
      <c r="EP223" s="208" t="str">
        <f t="shared" si="684"/>
        <v/>
      </c>
      <c r="EQ223" s="208" t="str">
        <f t="shared" si="685"/>
        <v/>
      </c>
      <c r="ER223" s="255" t="str">
        <f t="shared" si="686"/>
        <v/>
      </c>
    </row>
    <row r="224" spans="1:148">
      <c r="A224" s="449"/>
      <c r="B224" s="130" t="s">
        <v>22</v>
      </c>
      <c r="C224" s="149"/>
      <c r="D224" s="150"/>
      <c r="E224" s="151"/>
      <c r="F224" s="152"/>
      <c r="G224" s="153"/>
      <c r="H224" s="153"/>
      <c r="I224" s="154"/>
      <c r="J224" s="155"/>
      <c r="K224" s="155"/>
      <c r="L224" s="155"/>
      <c r="M224" s="267"/>
      <c r="N224" s="260" t="str">
        <f t="shared" si="627"/>
        <v/>
      </c>
      <c r="O224" s="189" t="str">
        <f t="shared" si="628"/>
        <v/>
      </c>
      <c r="P224" s="190" t="str">
        <f t="shared" si="629"/>
        <v/>
      </c>
      <c r="Q224" s="191" t="str">
        <f t="shared" si="630"/>
        <v/>
      </c>
      <c r="R224" s="191" t="str">
        <f t="shared" si="631"/>
        <v/>
      </c>
      <c r="S224" s="192" t="str">
        <f t="shared" si="632"/>
        <v/>
      </c>
      <c r="T224" s="193" t="str">
        <f t="shared" si="633"/>
        <v/>
      </c>
      <c r="U224" s="193" t="str">
        <f t="shared" si="634"/>
        <v/>
      </c>
      <c r="V224" s="193" t="str">
        <f t="shared" si="635"/>
        <v/>
      </c>
      <c r="W224" s="252" t="str">
        <f t="shared" si="636"/>
        <v/>
      </c>
      <c r="Z224" s="449"/>
      <c r="AA224" s="130" t="s">
        <v>22</v>
      </c>
      <c r="AB224" s="149"/>
      <c r="AC224" s="150"/>
      <c r="AD224" s="151"/>
      <c r="AE224" s="152"/>
      <c r="AF224" s="153"/>
      <c r="AG224" s="153"/>
      <c r="AH224" s="154"/>
      <c r="AI224" s="155"/>
      <c r="AJ224" s="155"/>
      <c r="AK224" s="155"/>
      <c r="AL224" s="267"/>
      <c r="AM224" s="260" t="str">
        <f t="shared" si="637"/>
        <v/>
      </c>
      <c r="AN224" s="189" t="str">
        <f t="shared" si="638"/>
        <v/>
      </c>
      <c r="AO224" s="190" t="str">
        <f t="shared" si="639"/>
        <v/>
      </c>
      <c r="AP224" s="191" t="str">
        <f t="shared" si="640"/>
        <v/>
      </c>
      <c r="AQ224" s="191" t="str">
        <f t="shared" si="641"/>
        <v/>
      </c>
      <c r="AR224" s="192" t="str">
        <f t="shared" si="642"/>
        <v/>
      </c>
      <c r="AS224" s="193" t="str">
        <f t="shared" si="643"/>
        <v/>
      </c>
      <c r="AT224" s="193" t="str">
        <f t="shared" si="644"/>
        <v/>
      </c>
      <c r="AU224" s="193" t="str">
        <f t="shared" si="645"/>
        <v/>
      </c>
      <c r="AV224" s="252" t="str">
        <f t="shared" si="646"/>
        <v/>
      </c>
      <c r="AY224" s="449"/>
      <c r="AZ224" s="130" t="s">
        <v>22</v>
      </c>
      <c r="BA224" s="149"/>
      <c r="BB224" s="150"/>
      <c r="BC224" s="151"/>
      <c r="BD224" s="152"/>
      <c r="BE224" s="153"/>
      <c r="BF224" s="153"/>
      <c r="BG224" s="154"/>
      <c r="BH224" s="155"/>
      <c r="BI224" s="155"/>
      <c r="BJ224" s="155"/>
      <c r="BK224" s="267"/>
      <c r="BL224" s="260" t="str">
        <f t="shared" si="647"/>
        <v/>
      </c>
      <c r="BM224" s="189" t="str">
        <f t="shared" si="648"/>
        <v/>
      </c>
      <c r="BN224" s="190" t="str">
        <f t="shared" si="649"/>
        <v/>
      </c>
      <c r="BO224" s="191" t="str">
        <f t="shared" si="650"/>
        <v/>
      </c>
      <c r="BP224" s="191" t="str">
        <f t="shared" si="651"/>
        <v/>
      </c>
      <c r="BQ224" s="192" t="str">
        <f t="shared" si="652"/>
        <v/>
      </c>
      <c r="BR224" s="193" t="str">
        <f t="shared" si="653"/>
        <v/>
      </c>
      <c r="BS224" s="193" t="str">
        <f t="shared" si="654"/>
        <v/>
      </c>
      <c r="BT224" s="193" t="str">
        <f t="shared" si="655"/>
        <v/>
      </c>
      <c r="BU224" s="252" t="str">
        <f t="shared" si="656"/>
        <v/>
      </c>
      <c r="BX224" s="449"/>
      <c r="BY224" s="130" t="s">
        <v>22</v>
      </c>
      <c r="BZ224" s="149"/>
      <c r="CA224" s="150"/>
      <c r="CB224" s="151"/>
      <c r="CC224" s="152"/>
      <c r="CD224" s="153"/>
      <c r="CE224" s="153"/>
      <c r="CF224" s="154"/>
      <c r="CG224" s="155"/>
      <c r="CH224" s="155"/>
      <c r="CI224" s="155"/>
      <c r="CJ224" s="267"/>
      <c r="CK224" s="260" t="str">
        <f t="shared" si="657"/>
        <v/>
      </c>
      <c r="CL224" s="189" t="str">
        <f t="shared" si="658"/>
        <v/>
      </c>
      <c r="CM224" s="190" t="str">
        <f t="shared" si="659"/>
        <v/>
      </c>
      <c r="CN224" s="191" t="str">
        <f t="shared" si="660"/>
        <v/>
      </c>
      <c r="CO224" s="191" t="str">
        <f t="shared" si="661"/>
        <v/>
      </c>
      <c r="CP224" s="192" t="str">
        <f t="shared" si="662"/>
        <v/>
      </c>
      <c r="CQ224" s="193" t="str">
        <f t="shared" si="663"/>
        <v/>
      </c>
      <c r="CR224" s="193" t="str">
        <f t="shared" si="664"/>
        <v/>
      </c>
      <c r="CS224" s="193" t="str">
        <f t="shared" si="665"/>
        <v/>
      </c>
      <c r="CT224" s="252" t="str">
        <f t="shared" si="666"/>
        <v/>
      </c>
      <c r="CW224" s="452"/>
      <c r="CX224" s="130" t="s">
        <v>22</v>
      </c>
      <c r="CY224" s="149"/>
      <c r="CZ224" s="150"/>
      <c r="DA224" s="151"/>
      <c r="DB224" s="152"/>
      <c r="DC224" s="153"/>
      <c r="DD224" s="153"/>
      <c r="DE224" s="154"/>
      <c r="DF224" s="155"/>
      <c r="DG224" s="155"/>
      <c r="DH224" s="155"/>
      <c r="DI224" s="267"/>
      <c r="DJ224" s="260" t="str">
        <f t="shared" si="667"/>
        <v/>
      </c>
      <c r="DK224" s="189" t="str">
        <f t="shared" si="668"/>
        <v/>
      </c>
      <c r="DL224" s="190" t="str">
        <f t="shared" si="669"/>
        <v/>
      </c>
      <c r="DM224" s="191" t="str">
        <f t="shared" si="670"/>
        <v/>
      </c>
      <c r="DN224" s="191" t="str">
        <f t="shared" si="671"/>
        <v/>
      </c>
      <c r="DO224" s="192" t="str">
        <f t="shared" si="672"/>
        <v/>
      </c>
      <c r="DP224" s="193" t="str">
        <f t="shared" si="673"/>
        <v/>
      </c>
      <c r="DQ224" s="193" t="str">
        <f t="shared" si="674"/>
        <v/>
      </c>
      <c r="DR224" s="193" t="str">
        <f t="shared" si="675"/>
        <v/>
      </c>
      <c r="DS224" s="252" t="str">
        <f t="shared" si="676"/>
        <v/>
      </c>
      <c r="DV224" s="452"/>
      <c r="DW224" s="130" t="s">
        <v>22</v>
      </c>
      <c r="DX224" s="149"/>
      <c r="DY224" s="150"/>
      <c r="DZ224" s="151"/>
      <c r="EA224" s="152"/>
      <c r="EB224" s="153"/>
      <c r="EC224" s="153"/>
      <c r="ED224" s="154"/>
      <c r="EE224" s="155"/>
      <c r="EF224" s="155"/>
      <c r="EG224" s="155"/>
      <c r="EH224" s="267"/>
      <c r="EI224" s="260" t="str">
        <f t="shared" si="677"/>
        <v/>
      </c>
      <c r="EJ224" s="189" t="str">
        <f t="shared" si="678"/>
        <v/>
      </c>
      <c r="EK224" s="190" t="str">
        <f t="shared" si="679"/>
        <v/>
      </c>
      <c r="EL224" s="191" t="str">
        <f t="shared" si="680"/>
        <v/>
      </c>
      <c r="EM224" s="191" t="str">
        <f t="shared" si="681"/>
        <v/>
      </c>
      <c r="EN224" s="192" t="str">
        <f t="shared" si="682"/>
        <v/>
      </c>
      <c r="EO224" s="193" t="str">
        <f t="shared" si="683"/>
        <v/>
      </c>
      <c r="EP224" s="193" t="str">
        <f t="shared" si="684"/>
        <v/>
      </c>
      <c r="EQ224" s="193" t="str">
        <f t="shared" si="685"/>
        <v/>
      </c>
      <c r="ER224" s="252" t="str">
        <f t="shared" si="686"/>
        <v/>
      </c>
    </row>
    <row r="225" spans="1:148">
      <c r="A225" s="449"/>
      <c r="B225" s="131" t="s">
        <v>23</v>
      </c>
      <c r="C225" s="156"/>
      <c r="D225" s="157"/>
      <c r="E225" s="158"/>
      <c r="F225" s="159"/>
      <c r="G225" s="160"/>
      <c r="H225" s="160"/>
      <c r="I225" s="161"/>
      <c r="J225" s="162"/>
      <c r="K225" s="162"/>
      <c r="L225" s="162"/>
      <c r="M225" s="268"/>
      <c r="N225" s="261" t="str">
        <f t="shared" si="627"/>
        <v/>
      </c>
      <c r="O225" s="194" t="str">
        <f t="shared" si="628"/>
        <v/>
      </c>
      <c r="P225" s="195" t="str">
        <f t="shared" si="629"/>
        <v/>
      </c>
      <c r="Q225" s="196" t="str">
        <f t="shared" si="630"/>
        <v/>
      </c>
      <c r="R225" s="196" t="str">
        <f t="shared" si="631"/>
        <v/>
      </c>
      <c r="S225" s="197" t="str">
        <f t="shared" si="632"/>
        <v/>
      </c>
      <c r="T225" s="198" t="str">
        <f t="shared" si="633"/>
        <v/>
      </c>
      <c r="U225" s="198" t="str">
        <f t="shared" si="634"/>
        <v/>
      </c>
      <c r="V225" s="198" t="str">
        <f t="shared" si="635"/>
        <v/>
      </c>
      <c r="W225" s="253" t="str">
        <f t="shared" si="636"/>
        <v/>
      </c>
      <c r="Z225" s="449"/>
      <c r="AA225" s="131" t="s">
        <v>23</v>
      </c>
      <c r="AB225" s="156"/>
      <c r="AC225" s="157"/>
      <c r="AD225" s="158"/>
      <c r="AE225" s="159"/>
      <c r="AF225" s="160"/>
      <c r="AG225" s="160"/>
      <c r="AH225" s="161"/>
      <c r="AI225" s="162"/>
      <c r="AJ225" s="162"/>
      <c r="AK225" s="162"/>
      <c r="AL225" s="268"/>
      <c r="AM225" s="261" t="str">
        <f t="shared" si="637"/>
        <v/>
      </c>
      <c r="AN225" s="194" t="str">
        <f t="shared" si="638"/>
        <v/>
      </c>
      <c r="AO225" s="195" t="str">
        <f t="shared" si="639"/>
        <v/>
      </c>
      <c r="AP225" s="196" t="str">
        <f t="shared" si="640"/>
        <v/>
      </c>
      <c r="AQ225" s="196" t="str">
        <f t="shared" si="641"/>
        <v/>
      </c>
      <c r="AR225" s="197" t="str">
        <f t="shared" si="642"/>
        <v/>
      </c>
      <c r="AS225" s="198" t="str">
        <f t="shared" si="643"/>
        <v/>
      </c>
      <c r="AT225" s="198" t="str">
        <f t="shared" si="644"/>
        <v/>
      </c>
      <c r="AU225" s="198" t="str">
        <f t="shared" si="645"/>
        <v/>
      </c>
      <c r="AV225" s="253" t="str">
        <f t="shared" si="646"/>
        <v/>
      </c>
      <c r="AY225" s="449"/>
      <c r="AZ225" s="131" t="s">
        <v>23</v>
      </c>
      <c r="BA225" s="156"/>
      <c r="BB225" s="157"/>
      <c r="BC225" s="158"/>
      <c r="BD225" s="159"/>
      <c r="BE225" s="160"/>
      <c r="BF225" s="160"/>
      <c r="BG225" s="161"/>
      <c r="BH225" s="162"/>
      <c r="BI225" s="162"/>
      <c r="BJ225" s="162"/>
      <c r="BK225" s="268"/>
      <c r="BL225" s="261" t="str">
        <f t="shared" si="647"/>
        <v/>
      </c>
      <c r="BM225" s="194" t="str">
        <f t="shared" si="648"/>
        <v/>
      </c>
      <c r="BN225" s="195" t="str">
        <f t="shared" si="649"/>
        <v/>
      </c>
      <c r="BO225" s="196" t="str">
        <f t="shared" si="650"/>
        <v/>
      </c>
      <c r="BP225" s="196" t="str">
        <f t="shared" si="651"/>
        <v/>
      </c>
      <c r="BQ225" s="197" t="str">
        <f t="shared" si="652"/>
        <v/>
      </c>
      <c r="BR225" s="198" t="str">
        <f t="shared" si="653"/>
        <v/>
      </c>
      <c r="BS225" s="198" t="str">
        <f t="shared" si="654"/>
        <v/>
      </c>
      <c r="BT225" s="198" t="str">
        <f t="shared" si="655"/>
        <v/>
      </c>
      <c r="BU225" s="253" t="str">
        <f t="shared" si="656"/>
        <v/>
      </c>
      <c r="BX225" s="449"/>
      <c r="BY225" s="131" t="s">
        <v>23</v>
      </c>
      <c r="BZ225" s="156"/>
      <c r="CA225" s="157"/>
      <c r="CB225" s="158"/>
      <c r="CC225" s="159"/>
      <c r="CD225" s="160"/>
      <c r="CE225" s="160"/>
      <c r="CF225" s="161"/>
      <c r="CG225" s="162"/>
      <c r="CH225" s="162"/>
      <c r="CI225" s="162"/>
      <c r="CJ225" s="268"/>
      <c r="CK225" s="261" t="str">
        <f t="shared" si="657"/>
        <v/>
      </c>
      <c r="CL225" s="194" t="str">
        <f t="shared" si="658"/>
        <v/>
      </c>
      <c r="CM225" s="195" t="str">
        <f t="shared" si="659"/>
        <v/>
      </c>
      <c r="CN225" s="196" t="str">
        <f t="shared" si="660"/>
        <v/>
      </c>
      <c r="CO225" s="196" t="str">
        <f t="shared" si="661"/>
        <v/>
      </c>
      <c r="CP225" s="197" t="str">
        <f t="shared" si="662"/>
        <v/>
      </c>
      <c r="CQ225" s="198" t="str">
        <f t="shared" si="663"/>
        <v/>
      </c>
      <c r="CR225" s="198" t="str">
        <f t="shared" si="664"/>
        <v/>
      </c>
      <c r="CS225" s="198" t="str">
        <f t="shared" si="665"/>
        <v/>
      </c>
      <c r="CT225" s="253" t="str">
        <f t="shared" si="666"/>
        <v/>
      </c>
      <c r="CW225" s="452"/>
      <c r="CX225" s="131" t="s">
        <v>23</v>
      </c>
      <c r="CY225" s="156"/>
      <c r="CZ225" s="157"/>
      <c r="DA225" s="158"/>
      <c r="DB225" s="159"/>
      <c r="DC225" s="160"/>
      <c r="DD225" s="160"/>
      <c r="DE225" s="161"/>
      <c r="DF225" s="162"/>
      <c r="DG225" s="162"/>
      <c r="DH225" s="162"/>
      <c r="DI225" s="268"/>
      <c r="DJ225" s="261" t="str">
        <f t="shared" si="667"/>
        <v/>
      </c>
      <c r="DK225" s="194" t="str">
        <f t="shared" si="668"/>
        <v/>
      </c>
      <c r="DL225" s="195" t="str">
        <f t="shared" si="669"/>
        <v/>
      </c>
      <c r="DM225" s="196" t="str">
        <f t="shared" si="670"/>
        <v/>
      </c>
      <c r="DN225" s="196" t="str">
        <f t="shared" si="671"/>
        <v/>
      </c>
      <c r="DO225" s="197" t="str">
        <f t="shared" si="672"/>
        <v/>
      </c>
      <c r="DP225" s="198" t="str">
        <f t="shared" si="673"/>
        <v/>
      </c>
      <c r="DQ225" s="198" t="str">
        <f t="shared" si="674"/>
        <v/>
      </c>
      <c r="DR225" s="198" t="str">
        <f t="shared" si="675"/>
        <v/>
      </c>
      <c r="DS225" s="253" t="str">
        <f t="shared" si="676"/>
        <v/>
      </c>
      <c r="DV225" s="452"/>
      <c r="DW225" s="131" t="s">
        <v>23</v>
      </c>
      <c r="DX225" s="156"/>
      <c r="DY225" s="157"/>
      <c r="DZ225" s="158"/>
      <c r="EA225" s="159"/>
      <c r="EB225" s="160"/>
      <c r="EC225" s="160"/>
      <c r="ED225" s="161"/>
      <c r="EE225" s="162"/>
      <c r="EF225" s="162"/>
      <c r="EG225" s="162"/>
      <c r="EH225" s="268"/>
      <c r="EI225" s="261" t="str">
        <f t="shared" si="677"/>
        <v/>
      </c>
      <c r="EJ225" s="194" t="str">
        <f t="shared" si="678"/>
        <v/>
      </c>
      <c r="EK225" s="195" t="str">
        <f t="shared" si="679"/>
        <v/>
      </c>
      <c r="EL225" s="196" t="str">
        <f t="shared" si="680"/>
        <v/>
      </c>
      <c r="EM225" s="196" t="str">
        <f t="shared" si="681"/>
        <v/>
      </c>
      <c r="EN225" s="197" t="str">
        <f t="shared" si="682"/>
        <v/>
      </c>
      <c r="EO225" s="198" t="str">
        <f t="shared" si="683"/>
        <v/>
      </c>
      <c r="EP225" s="198" t="str">
        <f t="shared" si="684"/>
        <v/>
      </c>
      <c r="EQ225" s="198" t="str">
        <f t="shared" si="685"/>
        <v/>
      </c>
      <c r="ER225" s="253" t="str">
        <f t="shared" si="686"/>
        <v/>
      </c>
    </row>
    <row r="226" spans="1:148" ht="15">
      <c r="A226" s="449"/>
      <c r="B226" s="132" t="s">
        <v>24</v>
      </c>
      <c r="C226" s="163" t="str">
        <f t="shared" ref="C226:M226" si="699">IF(COUNT(C223:C225)=0,"",SUM(C223:C225))</f>
        <v/>
      </c>
      <c r="D226" s="164" t="str">
        <f t="shared" si="699"/>
        <v/>
      </c>
      <c r="E226" s="165" t="str">
        <f t="shared" si="699"/>
        <v/>
      </c>
      <c r="F226" s="166" t="str">
        <f t="shared" si="699"/>
        <v/>
      </c>
      <c r="G226" s="167" t="str">
        <f t="shared" si="699"/>
        <v/>
      </c>
      <c r="H226" s="167" t="str">
        <f t="shared" si="699"/>
        <v/>
      </c>
      <c r="I226" s="168" t="str">
        <f t="shared" si="699"/>
        <v/>
      </c>
      <c r="J226" s="169" t="str">
        <f t="shared" si="699"/>
        <v/>
      </c>
      <c r="K226" s="169" t="str">
        <f t="shared" si="699"/>
        <v/>
      </c>
      <c r="L226" s="169" t="str">
        <f t="shared" si="699"/>
        <v/>
      </c>
      <c r="M226" s="269" t="str">
        <f t="shared" si="699"/>
        <v/>
      </c>
      <c r="N226" s="262" t="str">
        <f t="shared" si="627"/>
        <v/>
      </c>
      <c r="O226" s="199" t="str">
        <f t="shared" si="628"/>
        <v/>
      </c>
      <c r="P226" s="200" t="str">
        <f t="shared" si="629"/>
        <v/>
      </c>
      <c r="Q226" s="201" t="str">
        <f t="shared" si="630"/>
        <v/>
      </c>
      <c r="R226" s="201" t="str">
        <f t="shared" si="631"/>
        <v/>
      </c>
      <c r="S226" s="202" t="str">
        <f t="shared" si="632"/>
        <v/>
      </c>
      <c r="T226" s="203" t="str">
        <f t="shared" si="633"/>
        <v/>
      </c>
      <c r="U226" s="203" t="str">
        <f t="shared" si="634"/>
        <v/>
      </c>
      <c r="V226" s="203" t="str">
        <f t="shared" si="635"/>
        <v/>
      </c>
      <c r="W226" s="254" t="str">
        <f t="shared" si="636"/>
        <v/>
      </c>
      <c r="Z226" s="449"/>
      <c r="AA226" s="132" t="s">
        <v>24</v>
      </c>
      <c r="AB226" s="163" t="str">
        <f t="shared" ref="AB226:AL226" si="700">IF(COUNT(AB223:AB225)=0,"",SUM(AB223:AB225))</f>
        <v/>
      </c>
      <c r="AC226" s="164" t="str">
        <f t="shared" si="700"/>
        <v/>
      </c>
      <c r="AD226" s="165" t="str">
        <f t="shared" si="700"/>
        <v/>
      </c>
      <c r="AE226" s="166" t="str">
        <f t="shared" si="700"/>
        <v/>
      </c>
      <c r="AF226" s="167" t="str">
        <f t="shared" si="700"/>
        <v/>
      </c>
      <c r="AG226" s="167" t="str">
        <f t="shared" si="700"/>
        <v/>
      </c>
      <c r="AH226" s="168" t="str">
        <f t="shared" si="700"/>
        <v/>
      </c>
      <c r="AI226" s="169" t="str">
        <f t="shared" si="700"/>
        <v/>
      </c>
      <c r="AJ226" s="169" t="str">
        <f t="shared" si="700"/>
        <v/>
      </c>
      <c r="AK226" s="169" t="str">
        <f t="shared" si="700"/>
        <v/>
      </c>
      <c r="AL226" s="269" t="str">
        <f t="shared" si="700"/>
        <v/>
      </c>
      <c r="AM226" s="262" t="str">
        <f t="shared" si="637"/>
        <v/>
      </c>
      <c r="AN226" s="199" t="str">
        <f t="shared" si="638"/>
        <v/>
      </c>
      <c r="AO226" s="200" t="str">
        <f t="shared" si="639"/>
        <v/>
      </c>
      <c r="AP226" s="201" t="str">
        <f t="shared" si="640"/>
        <v/>
      </c>
      <c r="AQ226" s="201" t="str">
        <f t="shared" si="641"/>
        <v/>
      </c>
      <c r="AR226" s="202" t="str">
        <f t="shared" si="642"/>
        <v/>
      </c>
      <c r="AS226" s="203" t="str">
        <f t="shared" si="643"/>
        <v/>
      </c>
      <c r="AT226" s="203" t="str">
        <f t="shared" si="644"/>
        <v/>
      </c>
      <c r="AU226" s="203" t="str">
        <f t="shared" si="645"/>
        <v/>
      </c>
      <c r="AV226" s="254" t="str">
        <f t="shared" si="646"/>
        <v/>
      </c>
      <c r="AY226" s="449"/>
      <c r="AZ226" s="132" t="s">
        <v>24</v>
      </c>
      <c r="BA226" s="163" t="str">
        <f t="shared" ref="BA226:BK226" si="701">IF(COUNT(BA223:BA225)=0,"",SUM(BA223:BA225))</f>
        <v/>
      </c>
      <c r="BB226" s="164" t="str">
        <f t="shared" si="701"/>
        <v/>
      </c>
      <c r="BC226" s="165" t="str">
        <f t="shared" si="701"/>
        <v/>
      </c>
      <c r="BD226" s="166" t="str">
        <f t="shared" si="701"/>
        <v/>
      </c>
      <c r="BE226" s="167" t="str">
        <f t="shared" si="701"/>
        <v/>
      </c>
      <c r="BF226" s="167" t="str">
        <f t="shared" si="701"/>
        <v/>
      </c>
      <c r="BG226" s="168" t="str">
        <f t="shared" si="701"/>
        <v/>
      </c>
      <c r="BH226" s="169" t="str">
        <f t="shared" si="701"/>
        <v/>
      </c>
      <c r="BI226" s="169" t="str">
        <f t="shared" si="701"/>
        <v/>
      </c>
      <c r="BJ226" s="169" t="str">
        <f t="shared" si="701"/>
        <v/>
      </c>
      <c r="BK226" s="269" t="str">
        <f t="shared" si="701"/>
        <v/>
      </c>
      <c r="BL226" s="262" t="str">
        <f t="shared" si="647"/>
        <v/>
      </c>
      <c r="BM226" s="199" t="str">
        <f t="shared" si="648"/>
        <v/>
      </c>
      <c r="BN226" s="200" t="str">
        <f t="shared" si="649"/>
        <v/>
      </c>
      <c r="BO226" s="201" t="str">
        <f t="shared" si="650"/>
        <v/>
      </c>
      <c r="BP226" s="201" t="str">
        <f t="shared" si="651"/>
        <v/>
      </c>
      <c r="BQ226" s="202" t="str">
        <f t="shared" si="652"/>
        <v/>
      </c>
      <c r="BR226" s="203" t="str">
        <f t="shared" si="653"/>
        <v/>
      </c>
      <c r="BS226" s="203" t="str">
        <f t="shared" si="654"/>
        <v/>
      </c>
      <c r="BT226" s="203" t="str">
        <f t="shared" si="655"/>
        <v/>
      </c>
      <c r="BU226" s="254" t="str">
        <f t="shared" si="656"/>
        <v/>
      </c>
      <c r="BX226" s="449"/>
      <c r="BY226" s="132" t="s">
        <v>24</v>
      </c>
      <c r="BZ226" s="163" t="str">
        <f t="shared" ref="BZ226:CJ226" si="702">IF(COUNT(BZ223:BZ225)=0,"",SUM(BZ223:BZ225))</f>
        <v/>
      </c>
      <c r="CA226" s="164" t="str">
        <f t="shared" si="702"/>
        <v/>
      </c>
      <c r="CB226" s="165" t="str">
        <f t="shared" si="702"/>
        <v/>
      </c>
      <c r="CC226" s="166" t="str">
        <f t="shared" si="702"/>
        <v/>
      </c>
      <c r="CD226" s="167" t="str">
        <f t="shared" si="702"/>
        <v/>
      </c>
      <c r="CE226" s="167" t="str">
        <f t="shared" si="702"/>
        <v/>
      </c>
      <c r="CF226" s="168" t="str">
        <f t="shared" si="702"/>
        <v/>
      </c>
      <c r="CG226" s="169" t="str">
        <f t="shared" si="702"/>
        <v/>
      </c>
      <c r="CH226" s="169" t="str">
        <f t="shared" si="702"/>
        <v/>
      </c>
      <c r="CI226" s="169" t="str">
        <f t="shared" si="702"/>
        <v/>
      </c>
      <c r="CJ226" s="269" t="str">
        <f t="shared" si="702"/>
        <v/>
      </c>
      <c r="CK226" s="262" t="str">
        <f t="shared" si="657"/>
        <v/>
      </c>
      <c r="CL226" s="199" t="str">
        <f t="shared" si="658"/>
        <v/>
      </c>
      <c r="CM226" s="200" t="str">
        <f t="shared" si="659"/>
        <v/>
      </c>
      <c r="CN226" s="201" t="str">
        <f t="shared" si="660"/>
        <v/>
      </c>
      <c r="CO226" s="201" t="str">
        <f t="shared" si="661"/>
        <v/>
      </c>
      <c r="CP226" s="202" t="str">
        <f t="shared" si="662"/>
        <v/>
      </c>
      <c r="CQ226" s="203" t="str">
        <f t="shared" si="663"/>
        <v/>
      </c>
      <c r="CR226" s="203" t="str">
        <f t="shared" si="664"/>
        <v/>
      </c>
      <c r="CS226" s="203" t="str">
        <f t="shared" si="665"/>
        <v/>
      </c>
      <c r="CT226" s="254" t="str">
        <f t="shared" si="666"/>
        <v/>
      </c>
      <c r="CW226" s="452"/>
      <c r="CX226" s="132" t="s">
        <v>24</v>
      </c>
      <c r="CY226" s="163" t="str">
        <f t="shared" ref="CY226:DI226" si="703">IF(COUNT(CY223:CY225)=0,"",SUM(CY223:CY225))</f>
        <v/>
      </c>
      <c r="CZ226" s="164" t="str">
        <f t="shared" si="703"/>
        <v/>
      </c>
      <c r="DA226" s="165" t="str">
        <f t="shared" si="703"/>
        <v/>
      </c>
      <c r="DB226" s="166" t="str">
        <f t="shared" si="703"/>
        <v/>
      </c>
      <c r="DC226" s="167" t="str">
        <f t="shared" si="703"/>
        <v/>
      </c>
      <c r="DD226" s="167" t="str">
        <f t="shared" si="703"/>
        <v/>
      </c>
      <c r="DE226" s="168" t="str">
        <f t="shared" si="703"/>
        <v/>
      </c>
      <c r="DF226" s="169" t="str">
        <f t="shared" si="703"/>
        <v/>
      </c>
      <c r="DG226" s="169" t="str">
        <f t="shared" si="703"/>
        <v/>
      </c>
      <c r="DH226" s="169" t="str">
        <f t="shared" si="703"/>
        <v/>
      </c>
      <c r="DI226" s="269" t="str">
        <f t="shared" si="703"/>
        <v/>
      </c>
      <c r="DJ226" s="262" t="str">
        <f t="shared" si="667"/>
        <v/>
      </c>
      <c r="DK226" s="199" t="str">
        <f t="shared" si="668"/>
        <v/>
      </c>
      <c r="DL226" s="200" t="str">
        <f t="shared" si="669"/>
        <v/>
      </c>
      <c r="DM226" s="201" t="str">
        <f t="shared" si="670"/>
        <v/>
      </c>
      <c r="DN226" s="201" t="str">
        <f t="shared" si="671"/>
        <v/>
      </c>
      <c r="DO226" s="202" t="str">
        <f t="shared" si="672"/>
        <v/>
      </c>
      <c r="DP226" s="203" t="str">
        <f t="shared" si="673"/>
        <v/>
      </c>
      <c r="DQ226" s="203" t="str">
        <f t="shared" si="674"/>
        <v/>
      </c>
      <c r="DR226" s="203" t="str">
        <f t="shared" si="675"/>
        <v/>
      </c>
      <c r="DS226" s="254" t="str">
        <f t="shared" si="676"/>
        <v/>
      </c>
      <c r="DV226" s="452"/>
      <c r="DW226" s="132" t="s">
        <v>24</v>
      </c>
      <c r="DX226" s="163" t="str">
        <f t="shared" ref="DX226:EH226" si="704">IF(COUNT(DX223:DX225)=0,"",SUM(DX223:DX225))</f>
        <v/>
      </c>
      <c r="DY226" s="164" t="str">
        <f t="shared" si="704"/>
        <v/>
      </c>
      <c r="DZ226" s="165" t="str">
        <f t="shared" si="704"/>
        <v/>
      </c>
      <c r="EA226" s="166" t="str">
        <f t="shared" si="704"/>
        <v/>
      </c>
      <c r="EB226" s="167" t="str">
        <f t="shared" si="704"/>
        <v/>
      </c>
      <c r="EC226" s="167" t="str">
        <f t="shared" si="704"/>
        <v/>
      </c>
      <c r="ED226" s="168" t="str">
        <f t="shared" si="704"/>
        <v/>
      </c>
      <c r="EE226" s="169" t="str">
        <f t="shared" si="704"/>
        <v/>
      </c>
      <c r="EF226" s="169" t="str">
        <f t="shared" si="704"/>
        <v/>
      </c>
      <c r="EG226" s="169" t="str">
        <f t="shared" si="704"/>
        <v/>
      </c>
      <c r="EH226" s="269" t="str">
        <f t="shared" si="704"/>
        <v/>
      </c>
      <c r="EI226" s="262" t="str">
        <f t="shared" si="677"/>
        <v/>
      </c>
      <c r="EJ226" s="199" t="str">
        <f t="shared" si="678"/>
        <v/>
      </c>
      <c r="EK226" s="200" t="str">
        <f t="shared" si="679"/>
        <v/>
      </c>
      <c r="EL226" s="201" t="str">
        <f t="shared" si="680"/>
        <v/>
      </c>
      <c r="EM226" s="201" t="str">
        <f t="shared" si="681"/>
        <v/>
      </c>
      <c r="EN226" s="202" t="str">
        <f t="shared" si="682"/>
        <v/>
      </c>
      <c r="EO226" s="203" t="str">
        <f t="shared" si="683"/>
        <v/>
      </c>
      <c r="EP226" s="203" t="str">
        <f t="shared" si="684"/>
        <v/>
      </c>
      <c r="EQ226" s="203" t="str">
        <f t="shared" si="685"/>
        <v/>
      </c>
      <c r="ER226" s="254" t="str">
        <f t="shared" si="686"/>
        <v/>
      </c>
    </row>
    <row r="227" spans="1:148">
      <c r="A227" s="449"/>
      <c r="B227" s="129" t="s">
        <v>25</v>
      </c>
      <c r="C227" s="170"/>
      <c r="D227" s="171"/>
      <c r="E227" s="172"/>
      <c r="F227" s="173"/>
      <c r="G227" s="174"/>
      <c r="H227" s="174"/>
      <c r="I227" s="175"/>
      <c r="J227" s="176"/>
      <c r="K227" s="176"/>
      <c r="L227" s="176"/>
      <c r="M227" s="270"/>
      <c r="N227" s="263" t="str">
        <f t="shared" si="627"/>
        <v/>
      </c>
      <c r="O227" s="204" t="str">
        <f t="shared" si="628"/>
        <v/>
      </c>
      <c r="P227" s="205" t="str">
        <f t="shared" si="629"/>
        <v/>
      </c>
      <c r="Q227" s="206" t="str">
        <f t="shared" si="630"/>
        <v/>
      </c>
      <c r="R227" s="206" t="str">
        <f t="shared" si="631"/>
        <v/>
      </c>
      <c r="S227" s="207" t="str">
        <f t="shared" si="632"/>
        <v/>
      </c>
      <c r="T227" s="208" t="str">
        <f t="shared" si="633"/>
        <v/>
      </c>
      <c r="U227" s="208" t="str">
        <f t="shared" si="634"/>
        <v/>
      </c>
      <c r="V227" s="208" t="str">
        <f t="shared" si="635"/>
        <v/>
      </c>
      <c r="W227" s="255" t="str">
        <f t="shared" si="636"/>
        <v/>
      </c>
      <c r="Z227" s="449"/>
      <c r="AA227" s="129" t="s">
        <v>25</v>
      </c>
      <c r="AB227" s="170"/>
      <c r="AC227" s="171"/>
      <c r="AD227" s="172"/>
      <c r="AE227" s="173"/>
      <c r="AF227" s="174"/>
      <c r="AG227" s="174"/>
      <c r="AH227" s="175"/>
      <c r="AI227" s="176"/>
      <c r="AJ227" s="176"/>
      <c r="AK227" s="176"/>
      <c r="AL227" s="270"/>
      <c r="AM227" s="263" t="str">
        <f t="shared" si="637"/>
        <v/>
      </c>
      <c r="AN227" s="204" t="str">
        <f t="shared" si="638"/>
        <v/>
      </c>
      <c r="AO227" s="205" t="str">
        <f t="shared" si="639"/>
        <v/>
      </c>
      <c r="AP227" s="206" t="str">
        <f t="shared" si="640"/>
        <v/>
      </c>
      <c r="AQ227" s="206" t="str">
        <f t="shared" si="641"/>
        <v/>
      </c>
      <c r="AR227" s="207" t="str">
        <f t="shared" si="642"/>
        <v/>
      </c>
      <c r="AS227" s="208" t="str">
        <f t="shared" si="643"/>
        <v/>
      </c>
      <c r="AT227" s="208" t="str">
        <f t="shared" si="644"/>
        <v/>
      </c>
      <c r="AU227" s="208" t="str">
        <f t="shared" si="645"/>
        <v/>
      </c>
      <c r="AV227" s="255" t="str">
        <f t="shared" si="646"/>
        <v/>
      </c>
      <c r="AY227" s="449"/>
      <c r="AZ227" s="129" t="s">
        <v>25</v>
      </c>
      <c r="BA227" s="170"/>
      <c r="BB227" s="171"/>
      <c r="BC227" s="172"/>
      <c r="BD227" s="173"/>
      <c r="BE227" s="174"/>
      <c r="BF227" s="174"/>
      <c r="BG227" s="175"/>
      <c r="BH227" s="176"/>
      <c r="BI227" s="176"/>
      <c r="BJ227" s="176"/>
      <c r="BK227" s="270"/>
      <c r="BL227" s="263" t="str">
        <f t="shared" si="647"/>
        <v/>
      </c>
      <c r="BM227" s="204" t="str">
        <f t="shared" si="648"/>
        <v/>
      </c>
      <c r="BN227" s="205" t="str">
        <f t="shared" si="649"/>
        <v/>
      </c>
      <c r="BO227" s="206" t="str">
        <f t="shared" si="650"/>
        <v/>
      </c>
      <c r="BP227" s="206" t="str">
        <f t="shared" si="651"/>
        <v/>
      </c>
      <c r="BQ227" s="207" t="str">
        <f t="shared" si="652"/>
        <v/>
      </c>
      <c r="BR227" s="208" t="str">
        <f t="shared" si="653"/>
        <v/>
      </c>
      <c r="BS227" s="208" t="str">
        <f t="shared" si="654"/>
        <v/>
      </c>
      <c r="BT227" s="208" t="str">
        <f t="shared" si="655"/>
        <v/>
      </c>
      <c r="BU227" s="255" t="str">
        <f t="shared" si="656"/>
        <v/>
      </c>
      <c r="BX227" s="449"/>
      <c r="BY227" s="129" t="s">
        <v>25</v>
      </c>
      <c r="BZ227" s="170"/>
      <c r="CA227" s="171"/>
      <c r="CB227" s="172"/>
      <c r="CC227" s="173"/>
      <c r="CD227" s="174"/>
      <c r="CE227" s="174"/>
      <c r="CF227" s="175"/>
      <c r="CG227" s="176"/>
      <c r="CH227" s="176"/>
      <c r="CI227" s="176"/>
      <c r="CJ227" s="270"/>
      <c r="CK227" s="263" t="str">
        <f t="shared" si="657"/>
        <v/>
      </c>
      <c r="CL227" s="204" t="str">
        <f t="shared" si="658"/>
        <v/>
      </c>
      <c r="CM227" s="205" t="str">
        <f t="shared" si="659"/>
        <v/>
      </c>
      <c r="CN227" s="206" t="str">
        <f t="shared" si="660"/>
        <v/>
      </c>
      <c r="CO227" s="206" t="str">
        <f t="shared" si="661"/>
        <v/>
      </c>
      <c r="CP227" s="207" t="str">
        <f t="shared" si="662"/>
        <v/>
      </c>
      <c r="CQ227" s="208" t="str">
        <f t="shared" si="663"/>
        <v/>
      </c>
      <c r="CR227" s="208" t="str">
        <f t="shared" si="664"/>
        <v/>
      </c>
      <c r="CS227" s="208" t="str">
        <f t="shared" si="665"/>
        <v/>
      </c>
      <c r="CT227" s="255" t="str">
        <f t="shared" si="666"/>
        <v/>
      </c>
      <c r="CW227" s="452"/>
      <c r="CX227" s="129" t="s">
        <v>25</v>
      </c>
      <c r="CY227" s="170"/>
      <c r="CZ227" s="171"/>
      <c r="DA227" s="172"/>
      <c r="DB227" s="173"/>
      <c r="DC227" s="174"/>
      <c r="DD227" s="174"/>
      <c r="DE227" s="175"/>
      <c r="DF227" s="176"/>
      <c r="DG227" s="176"/>
      <c r="DH227" s="176"/>
      <c r="DI227" s="270"/>
      <c r="DJ227" s="263" t="str">
        <f t="shared" si="667"/>
        <v/>
      </c>
      <c r="DK227" s="204" t="str">
        <f t="shared" si="668"/>
        <v/>
      </c>
      <c r="DL227" s="205" t="str">
        <f t="shared" si="669"/>
        <v/>
      </c>
      <c r="DM227" s="206" t="str">
        <f t="shared" si="670"/>
        <v/>
      </c>
      <c r="DN227" s="206" t="str">
        <f t="shared" si="671"/>
        <v/>
      </c>
      <c r="DO227" s="207" t="str">
        <f t="shared" si="672"/>
        <v/>
      </c>
      <c r="DP227" s="208" t="str">
        <f t="shared" si="673"/>
        <v/>
      </c>
      <c r="DQ227" s="208" t="str">
        <f t="shared" si="674"/>
        <v/>
      </c>
      <c r="DR227" s="208" t="str">
        <f t="shared" si="675"/>
        <v/>
      </c>
      <c r="DS227" s="255" t="str">
        <f t="shared" si="676"/>
        <v/>
      </c>
      <c r="DV227" s="452"/>
      <c r="DW227" s="129" t="s">
        <v>25</v>
      </c>
      <c r="DX227" s="170"/>
      <c r="DY227" s="171"/>
      <c r="DZ227" s="172"/>
      <c r="EA227" s="173"/>
      <c r="EB227" s="174"/>
      <c r="EC227" s="174"/>
      <c r="ED227" s="175"/>
      <c r="EE227" s="176"/>
      <c r="EF227" s="176"/>
      <c r="EG227" s="176"/>
      <c r="EH227" s="270"/>
      <c r="EI227" s="263" t="str">
        <f t="shared" si="677"/>
        <v/>
      </c>
      <c r="EJ227" s="204" t="str">
        <f t="shared" si="678"/>
        <v/>
      </c>
      <c r="EK227" s="205" t="str">
        <f t="shared" si="679"/>
        <v/>
      </c>
      <c r="EL227" s="206" t="str">
        <f t="shared" si="680"/>
        <v/>
      </c>
      <c r="EM227" s="206" t="str">
        <f t="shared" si="681"/>
        <v/>
      </c>
      <c r="EN227" s="207" t="str">
        <f t="shared" si="682"/>
        <v/>
      </c>
      <c r="EO227" s="208" t="str">
        <f t="shared" si="683"/>
        <v/>
      </c>
      <c r="EP227" s="208" t="str">
        <f t="shared" si="684"/>
        <v/>
      </c>
      <c r="EQ227" s="208" t="str">
        <f t="shared" si="685"/>
        <v/>
      </c>
      <c r="ER227" s="255" t="str">
        <f t="shared" si="686"/>
        <v/>
      </c>
    </row>
    <row r="228" spans="1:148">
      <c r="A228" s="449"/>
      <c r="B228" s="130" t="s">
        <v>26</v>
      </c>
      <c r="C228" s="149"/>
      <c r="D228" s="150"/>
      <c r="E228" s="151"/>
      <c r="F228" s="152"/>
      <c r="G228" s="153"/>
      <c r="H228" s="153"/>
      <c r="I228" s="154"/>
      <c r="J228" s="155"/>
      <c r="K228" s="155"/>
      <c r="L228" s="155"/>
      <c r="M228" s="267"/>
      <c r="N228" s="260" t="str">
        <f t="shared" si="627"/>
        <v/>
      </c>
      <c r="O228" s="189" t="str">
        <f t="shared" si="628"/>
        <v/>
      </c>
      <c r="P228" s="190" t="str">
        <f t="shared" si="629"/>
        <v/>
      </c>
      <c r="Q228" s="191" t="str">
        <f t="shared" si="630"/>
        <v/>
      </c>
      <c r="R228" s="191" t="str">
        <f t="shared" si="631"/>
        <v/>
      </c>
      <c r="S228" s="192" t="str">
        <f t="shared" si="632"/>
        <v/>
      </c>
      <c r="T228" s="193" t="str">
        <f t="shared" si="633"/>
        <v/>
      </c>
      <c r="U228" s="193" t="str">
        <f t="shared" si="634"/>
        <v/>
      </c>
      <c r="V228" s="193" t="str">
        <f t="shared" si="635"/>
        <v/>
      </c>
      <c r="W228" s="252" t="str">
        <f t="shared" si="636"/>
        <v/>
      </c>
      <c r="Z228" s="449"/>
      <c r="AA228" s="130" t="s">
        <v>26</v>
      </c>
      <c r="AB228" s="149"/>
      <c r="AC228" s="150"/>
      <c r="AD228" s="151"/>
      <c r="AE228" s="152"/>
      <c r="AF228" s="153"/>
      <c r="AG228" s="153"/>
      <c r="AH228" s="154"/>
      <c r="AI228" s="155"/>
      <c r="AJ228" s="155"/>
      <c r="AK228" s="155"/>
      <c r="AL228" s="267"/>
      <c r="AM228" s="260" t="str">
        <f t="shared" si="637"/>
        <v/>
      </c>
      <c r="AN228" s="189" t="str">
        <f t="shared" si="638"/>
        <v/>
      </c>
      <c r="AO228" s="190" t="str">
        <f t="shared" si="639"/>
        <v/>
      </c>
      <c r="AP228" s="191" t="str">
        <f t="shared" si="640"/>
        <v/>
      </c>
      <c r="AQ228" s="191" t="str">
        <f t="shared" si="641"/>
        <v/>
      </c>
      <c r="AR228" s="192" t="str">
        <f t="shared" si="642"/>
        <v/>
      </c>
      <c r="AS228" s="193" t="str">
        <f t="shared" si="643"/>
        <v/>
      </c>
      <c r="AT228" s="193" t="str">
        <f t="shared" si="644"/>
        <v/>
      </c>
      <c r="AU228" s="193" t="str">
        <f t="shared" si="645"/>
        <v/>
      </c>
      <c r="AV228" s="252" t="str">
        <f t="shared" si="646"/>
        <v/>
      </c>
      <c r="AY228" s="449"/>
      <c r="AZ228" s="130" t="s">
        <v>26</v>
      </c>
      <c r="BA228" s="149"/>
      <c r="BB228" s="150"/>
      <c r="BC228" s="151"/>
      <c r="BD228" s="152"/>
      <c r="BE228" s="153"/>
      <c r="BF228" s="153"/>
      <c r="BG228" s="154"/>
      <c r="BH228" s="155"/>
      <c r="BI228" s="155"/>
      <c r="BJ228" s="155"/>
      <c r="BK228" s="267"/>
      <c r="BL228" s="260" t="str">
        <f t="shared" si="647"/>
        <v/>
      </c>
      <c r="BM228" s="189" t="str">
        <f t="shared" si="648"/>
        <v/>
      </c>
      <c r="BN228" s="190" t="str">
        <f t="shared" si="649"/>
        <v/>
      </c>
      <c r="BO228" s="191" t="str">
        <f t="shared" si="650"/>
        <v/>
      </c>
      <c r="BP228" s="191" t="str">
        <f t="shared" si="651"/>
        <v/>
      </c>
      <c r="BQ228" s="192" t="str">
        <f t="shared" si="652"/>
        <v/>
      </c>
      <c r="BR228" s="193" t="str">
        <f t="shared" si="653"/>
        <v/>
      </c>
      <c r="BS228" s="193" t="str">
        <f t="shared" si="654"/>
        <v/>
      </c>
      <c r="BT228" s="193" t="str">
        <f t="shared" si="655"/>
        <v/>
      </c>
      <c r="BU228" s="252" t="str">
        <f t="shared" si="656"/>
        <v/>
      </c>
      <c r="BX228" s="449"/>
      <c r="BY228" s="130" t="s">
        <v>26</v>
      </c>
      <c r="BZ228" s="149"/>
      <c r="CA228" s="150"/>
      <c r="CB228" s="151"/>
      <c r="CC228" s="152"/>
      <c r="CD228" s="153"/>
      <c r="CE228" s="153"/>
      <c r="CF228" s="154"/>
      <c r="CG228" s="155"/>
      <c r="CH228" s="155"/>
      <c r="CI228" s="155"/>
      <c r="CJ228" s="267"/>
      <c r="CK228" s="260" t="str">
        <f t="shared" si="657"/>
        <v/>
      </c>
      <c r="CL228" s="189" t="str">
        <f t="shared" si="658"/>
        <v/>
      </c>
      <c r="CM228" s="190" t="str">
        <f t="shared" si="659"/>
        <v/>
      </c>
      <c r="CN228" s="191" t="str">
        <f t="shared" si="660"/>
        <v/>
      </c>
      <c r="CO228" s="191" t="str">
        <f t="shared" si="661"/>
        <v/>
      </c>
      <c r="CP228" s="192" t="str">
        <f t="shared" si="662"/>
        <v/>
      </c>
      <c r="CQ228" s="193" t="str">
        <f t="shared" si="663"/>
        <v/>
      </c>
      <c r="CR228" s="193" t="str">
        <f t="shared" si="664"/>
        <v/>
      </c>
      <c r="CS228" s="193" t="str">
        <f t="shared" si="665"/>
        <v/>
      </c>
      <c r="CT228" s="252" t="str">
        <f t="shared" si="666"/>
        <v/>
      </c>
      <c r="CW228" s="452"/>
      <c r="CX228" s="130" t="s">
        <v>26</v>
      </c>
      <c r="CY228" s="149"/>
      <c r="CZ228" s="150"/>
      <c r="DA228" s="151"/>
      <c r="DB228" s="152"/>
      <c r="DC228" s="153"/>
      <c r="DD228" s="153"/>
      <c r="DE228" s="154"/>
      <c r="DF228" s="155"/>
      <c r="DG228" s="155"/>
      <c r="DH228" s="155"/>
      <c r="DI228" s="267"/>
      <c r="DJ228" s="260" t="str">
        <f t="shared" si="667"/>
        <v/>
      </c>
      <c r="DK228" s="189" t="str">
        <f t="shared" si="668"/>
        <v/>
      </c>
      <c r="DL228" s="190" t="str">
        <f t="shared" si="669"/>
        <v/>
      </c>
      <c r="DM228" s="191" t="str">
        <f t="shared" si="670"/>
        <v/>
      </c>
      <c r="DN228" s="191" t="str">
        <f t="shared" si="671"/>
        <v/>
      </c>
      <c r="DO228" s="192" t="str">
        <f t="shared" si="672"/>
        <v/>
      </c>
      <c r="DP228" s="193" t="str">
        <f t="shared" si="673"/>
        <v/>
      </c>
      <c r="DQ228" s="193" t="str">
        <f t="shared" si="674"/>
        <v/>
      </c>
      <c r="DR228" s="193" t="str">
        <f t="shared" si="675"/>
        <v/>
      </c>
      <c r="DS228" s="252" t="str">
        <f t="shared" si="676"/>
        <v/>
      </c>
      <c r="DV228" s="452"/>
      <c r="DW228" s="130" t="s">
        <v>26</v>
      </c>
      <c r="DX228" s="149"/>
      <c r="DY228" s="150"/>
      <c r="DZ228" s="151"/>
      <c r="EA228" s="152"/>
      <c r="EB228" s="153"/>
      <c r="EC228" s="153"/>
      <c r="ED228" s="154"/>
      <c r="EE228" s="155"/>
      <c r="EF228" s="155"/>
      <c r="EG228" s="155"/>
      <c r="EH228" s="267"/>
      <c r="EI228" s="260" t="str">
        <f t="shared" si="677"/>
        <v/>
      </c>
      <c r="EJ228" s="189" t="str">
        <f t="shared" si="678"/>
        <v/>
      </c>
      <c r="EK228" s="190" t="str">
        <f t="shared" si="679"/>
        <v/>
      </c>
      <c r="EL228" s="191" t="str">
        <f t="shared" si="680"/>
        <v/>
      </c>
      <c r="EM228" s="191" t="str">
        <f t="shared" si="681"/>
        <v/>
      </c>
      <c r="EN228" s="192" t="str">
        <f t="shared" si="682"/>
        <v/>
      </c>
      <c r="EO228" s="193" t="str">
        <f t="shared" si="683"/>
        <v/>
      </c>
      <c r="EP228" s="193" t="str">
        <f t="shared" si="684"/>
        <v/>
      </c>
      <c r="EQ228" s="193" t="str">
        <f t="shared" si="685"/>
        <v/>
      </c>
      <c r="ER228" s="252" t="str">
        <f t="shared" si="686"/>
        <v/>
      </c>
    </row>
    <row r="229" spans="1:148">
      <c r="A229" s="449"/>
      <c r="B229" s="131" t="s">
        <v>27</v>
      </c>
      <c r="C229" s="156"/>
      <c r="D229" s="157"/>
      <c r="E229" s="158"/>
      <c r="F229" s="159"/>
      <c r="G229" s="160"/>
      <c r="H229" s="160"/>
      <c r="I229" s="161"/>
      <c r="J229" s="162"/>
      <c r="K229" s="162"/>
      <c r="L229" s="162"/>
      <c r="M229" s="268"/>
      <c r="N229" s="261" t="str">
        <f t="shared" si="627"/>
        <v/>
      </c>
      <c r="O229" s="194" t="str">
        <f t="shared" si="628"/>
        <v/>
      </c>
      <c r="P229" s="195" t="str">
        <f t="shared" si="629"/>
        <v/>
      </c>
      <c r="Q229" s="196" t="str">
        <f t="shared" si="630"/>
        <v/>
      </c>
      <c r="R229" s="196" t="str">
        <f t="shared" si="631"/>
        <v/>
      </c>
      <c r="S229" s="197" t="str">
        <f t="shared" si="632"/>
        <v/>
      </c>
      <c r="T229" s="198" t="str">
        <f t="shared" si="633"/>
        <v/>
      </c>
      <c r="U229" s="198" t="str">
        <f t="shared" si="634"/>
        <v/>
      </c>
      <c r="V229" s="198" t="str">
        <f t="shared" si="635"/>
        <v/>
      </c>
      <c r="W229" s="253" t="str">
        <f t="shared" si="636"/>
        <v/>
      </c>
      <c r="Z229" s="449"/>
      <c r="AA229" s="131" t="s">
        <v>27</v>
      </c>
      <c r="AB229" s="156"/>
      <c r="AC229" s="157"/>
      <c r="AD229" s="158"/>
      <c r="AE229" s="159"/>
      <c r="AF229" s="160"/>
      <c r="AG229" s="160"/>
      <c r="AH229" s="161"/>
      <c r="AI229" s="162"/>
      <c r="AJ229" s="162"/>
      <c r="AK229" s="162"/>
      <c r="AL229" s="268"/>
      <c r="AM229" s="261" t="str">
        <f t="shared" si="637"/>
        <v/>
      </c>
      <c r="AN229" s="194" t="str">
        <f t="shared" si="638"/>
        <v/>
      </c>
      <c r="AO229" s="195" t="str">
        <f t="shared" si="639"/>
        <v/>
      </c>
      <c r="AP229" s="196" t="str">
        <f t="shared" si="640"/>
        <v/>
      </c>
      <c r="AQ229" s="196" t="str">
        <f t="shared" si="641"/>
        <v/>
      </c>
      <c r="AR229" s="197" t="str">
        <f t="shared" si="642"/>
        <v/>
      </c>
      <c r="AS229" s="198" t="str">
        <f t="shared" si="643"/>
        <v/>
      </c>
      <c r="AT229" s="198" t="str">
        <f t="shared" si="644"/>
        <v/>
      </c>
      <c r="AU229" s="198" t="str">
        <f t="shared" si="645"/>
        <v/>
      </c>
      <c r="AV229" s="253" t="str">
        <f t="shared" si="646"/>
        <v/>
      </c>
      <c r="AY229" s="449"/>
      <c r="AZ229" s="131" t="s">
        <v>27</v>
      </c>
      <c r="BA229" s="156"/>
      <c r="BB229" s="157"/>
      <c r="BC229" s="158"/>
      <c r="BD229" s="159"/>
      <c r="BE229" s="160"/>
      <c r="BF229" s="160"/>
      <c r="BG229" s="161"/>
      <c r="BH229" s="162"/>
      <c r="BI229" s="162"/>
      <c r="BJ229" s="162"/>
      <c r="BK229" s="268"/>
      <c r="BL229" s="261" t="str">
        <f t="shared" si="647"/>
        <v/>
      </c>
      <c r="BM229" s="194" t="str">
        <f t="shared" si="648"/>
        <v/>
      </c>
      <c r="BN229" s="195" t="str">
        <f t="shared" si="649"/>
        <v/>
      </c>
      <c r="BO229" s="196" t="str">
        <f t="shared" si="650"/>
        <v/>
      </c>
      <c r="BP229" s="196" t="str">
        <f t="shared" si="651"/>
        <v/>
      </c>
      <c r="BQ229" s="197" t="str">
        <f t="shared" si="652"/>
        <v/>
      </c>
      <c r="BR229" s="198" t="str">
        <f t="shared" si="653"/>
        <v/>
      </c>
      <c r="BS229" s="198" t="str">
        <f t="shared" si="654"/>
        <v/>
      </c>
      <c r="BT229" s="198" t="str">
        <f t="shared" si="655"/>
        <v/>
      </c>
      <c r="BU229" s="253" t="str">
        <f t="shared" si="656"/>
        <v/>
      </c>
      <c r="BX229" s="449"/>
      <c r="BY229" s="131" t="s">
        <v>27</v>
      </c>
      <c r="BZ229" s="156"/>
      <c r="CA229" s="157"/>
      <c r="CB229" s="158"/>
      <c r="CC229" s="159"/>
      <c r="CD229" s="160"/>
      <c r="CE229" s="160"/>
      <c r="CF229" s="161"/>
      <c r="CG229" s="162"/>
      <c r="CH229" s="162"/>
      <c r="CI229" s="162"/>
      <c r="CJ229" s="268"/>
      <c r="CK229" s="261" t="str">
        <f t="shared" si="657"/>
        <v/>
      </c>
      <c r="CL229" s="194" t="str">
        <f t="shared" si="658"/>
        <v/>
      </c>
      <c r="CM229" s="195" t="str">
        <f t="shared" si="659"/>
        <v/>
      </c>
      <c r="CN229" s="196" t="str">
        <f t="shared" si="660"/>
        <v/>
      </c>
      <c r="CO229" s="196" t="str">
        <f t="shared" si="661"/>
        <v/>
      </c>
      <c r="CP229" s="197" t="str">
        <f t="shared" si="662"/>
        <v/>
      </c>
      <c r="CQ229" s="198" t="str">
        <f t="shared" si="663"/>
        <v/>
      </c>
      <c r="CR229" s="198" t="str">
        <f t="shared" si="664"/>
        <v/>
      </c>
      <c r="CS229" s="198" t="str">
        <f t="shared" si="665"/>
        <v/>
      </c>
      <c r="CT229" s="253" t="str">
        <f t="shared" si="666"/>
        <v/>
      </c>
      <c r="CW229" s="452"/>
      <c r="CX229" s="131" t="s">
        <v>27</v>
      </c>
      <c r="CY229" s="156"/>
      <c r="CZ229" s="157"/>
      <c r="DA229" s="158"/>
      <c r="DB229" s="159"/>
      <c r="DC229" s="160"/>
      <c r="DD229" s="160"/>
      <c r="DE229" s="161"/>
      <c r="DF229" s="162"/>
      <c r="DG229" s="162"/>
      <c r="DH229" s="162"/>
      <c r="DI229" s="268"/>
      <c r="DJ229" s="261" t="str">
        <f t="shared" si="667"/>
        <v/>
      </c>
      <c r="DK229" s="194" t="str">
        <f t="shared" si="668"/>
        <v/>
      </c>
      <c r="DL229" s="195" t="str">
        <f t="shared" si="669"/>
        <v/>
      </c>
      <c r="DM229" s="196" t="str">
        <f t="shared" si="670"/>
        <v/>
      </c>
      <c r="DN229" s="196" t="str">
        <f t="shared" si="671"/>
        <v/>
      </c>
      <c r="DO229" s="197" t="str">
        <f t="shared" si="672"/>
        <v/>
      </c>
      <c r="DP229" s="198" t="str">
        <f t="shared" si="673"/>
        <v/>
      </c>
      <c r="DQ229" s="198" t="str">
        <f t="shared" si="674"/>
        <v/>
      </c>
      <c r="DR229" s="198" t="str">
        <f t="shared" si="675"/>
        <v/>
      </c>
      <c r="DS229" s="253" t="str">
        <f t="shared" si="676"/>
        <v/>
      </c>
      <c r="DV229" s="452"/>
      <c r="DW229" s="131" t="s">
        <v>27</v>
      </c>
      <c r="DX229" s="156"/>
      <c r="DY229" s="157"/>
      <c r="DZ229" s="158"/>
      <c r="EA229" s="159"/>
      <c r="EB229" s="160"/>
      <c r="EC229" s="160"/>
      <c r="ED229" s="161"/>
      <c r="EE229" s="162"/>
      <c r="EF229" s="162"/>
      <c r="EG229" s="162"/>
      <c r="EH229" s="268"/>
      <c r="EI229" s="261" t="str">
        <f t="shared" si="677"/>
        <v/>
      </c>
      <c r="EJ229" s="194" t="str">
        <f t="shared" si="678"/>
        <v/>
      </c>
      <c r="EK229" s="195" t="str">
        <f t="shared" si="679"/>
        <v/>
      </c>
      <c r="EL229" s="196" t="str">
        <f t="shared" si="680"/>
        <v/>
      </c>
      <c r="EM229" s="196" t="str">
        <f t="shared" si="681"/>
        <v/>
      </c>
      <c r="EN229" s="197" t="str">
        <f t="shared" si="682"/>
        <v/>
      </c>
      <c r="EO229" s="198" t="str">
        <f t="shared" si="683"/>
        <v/>
      </c>
      <c r="EP229" s="198" t="str">
        <f t="shared" si="684"/>
        <v/>
      </c>
      <c r="EQ229" s="198" t="str">
        <f t="shared" si="685"/>
        <v/>
      </c>
      <c r="ER229" s="253" t="str">
        <f t="shared" si="686"/>
        <v/>
      </c>
    </row>
    <row r="230" spans="1:148" ht="15">
      <c r="A230" s="449"/>
      <c r="B230" s="132" t="s">
        <v>28</v>
      </c>
      <c r="C230" s="163" t="str">
        <f t="shared" ref="C230:M230" si="705">IF(COUNT(C227:C229)=0,"",SUM(C227:C229))</f>
        <v/>
      </c>
      <c r="D230" s="164" t="str">
        <f t="shared" si="705"/>
        <v/>
      </c>
      <c r="E230" s="165" t="str">
        <f t="shared" si="705"/>
        <v/>
      </c>
      <c r="F230" s="166" t="str">
        <f t="shared" si="705"/>
        <v/>
      </c>
      <c r="G230" s="167" t="str">
        <f t="shared" si="705"/>
        <v/>
      </c>
      <c r="H230" s="167" t="str">
        <f t="shared" si="705"/>
        <v/>
      </c>
      <c r="I230" s="168" t="str">
        <f t="shared" si="705"/>
        <v/>
      </c>
      <c r="J230" s="169" t="str">
        <f t="shared" si="705"/>
        <v/>
      </c>
      <c r="K230" s="169" t="str">
        <f t="shared" si="705"/>
        <v/>
      </c>
      <c r="L230" s="169" t="str">
        <f t="shared" si="705"/>
        <v/>
      </c>
      <c r="M230" s="269" t="str">
        <f t="shared" si="705"/>
        <v/>
      </c>
      <c r="N230" s="262" t="str">
        <f t="shared" si="627"/>
        <v/>
      </c>
      <c r="O230" s="199" t="str">
        <f t="shared" si="628"/>
        <v/>
      </c>
      <c r="P230" s="200" t="str">
        <f t="shared" si="629"/>
        <v/>
      </c>
      <c r="Q230" s="201" t="str">
        <f t="shared" si="630"/>
        <v/>
      </c>
      <c r="R230" s="201" t="str">
        <f t="shared" si="631"/>
        <v/>
      </c>
      <c r="S230" s="202" t="str">
        <f t="shared" si="632"/>
        <v/>
      </c>
      <c r="T230" s="203" t="str">
        <f t="shared" si="633"/>
        <v/>
      </c>
      <c r="U230" s="203" t="str">
        <f t="shared" si="634"/>
        <v/>
      </c>
      <c r="V230" s="203" t="str">
        <f t="shared" si="635"/>
        <v/>
      </c>
      <c r="W230" s="254" t="str">
        <f t="shared" si="636"/>
        <v/>
      </c>
      <c r="Z230" s="449"/>
      <c r="AA230" s="132" t="s">
        <v>28</v>
      </c>
      <c r="AB230" s="163" t="str">
        <f t="shared" ref="AB230:AL230" si="706">IF(COUNT(AB227:AB229)=0,"",SUM(AB227:AB229))</f>
        <v/>
      </c>
      <c r="AC230" s="164" t="str">
        <f t="shared" si="706"/>
        <v/>
      </c>
      <c r="AD230" s="165" t="str">
        <f t="shared" si="706"/>
        <v/>
      </c>
      <c r="AE230" s="166" t="str">
        <f t="shared" si="706"/>
        <v/>
      </c>
      <c r="AF230" s="167" t="str">
        <f t="shared" si="706"/>
        <v/>
      </c>
      <c r="AG230" s="167" t="str">
        <f t="shared" si="706"/>
        <v/>
      </c>
      <c r="AH230" s="168" t="str">
        <f t="shared" si="706"/>
        <v/>
      </c>
      <c r="AI230" s="169" t="str">
        <f t="shared" si="706"/>
        <v/>
      </c>
      <c r="AJ230" s="169" t="str">
        <f t="shared" si="706"/>
        <v/>
      </c>
      <c r="AK230" s="169" t="str">
        <f t="shared" si="706"/>
        <v/>
      </c>
      <c r="AL230" s="269" t="str">
        <f t="shared" si="706"/>
        <v/>
      </c>
      <c r="AM230" s="262" t="str">
        <f t="shared" si="637"/>
        <v/>
      </c>
      <c r="AN230" s="199" t="str">
        <f t="shared" si="638"/>
        <v/>
      </c>
      <c r="AO230" s="200" t="str">
        <f t="shared" si="639"/>
        <v/>
      </c>
      <c r="AP230" s="201" t="str">
        <f t="shared" si="640"/>
        <v/>
      </c>
      <c r="AQ230" s="201" t="str">
        <f t="shared" si="641"/>
        <v/>
      </c>
      <c r="AR230" s="202" t="str">
        <f t="shared" si="642"/>
        <v/>
      </c>
      <c r="AS230" s="203" t="str">
        <f t="shared" si="643"/>
        <v/>
      </c>
      <c r="AT230" s="203" t="str">
        <f t="shared" si="644"/>
        <v/>
      </c>
      <c r="AU230" s="203" t="str">
        <f t="shared" si="645"/>
        <v/>
      </c>
      <c r="AV230" s="254" t="str">
        <f t="shared" si="646"/>
        <v/>
      </c>
      <c r="AY230" s="449"/>
      <c r="AZ230" s="132" t="s">
        <v>28</v>
      </c>
      <c r="BA230" s="163" t="str">
        <f t="shared" ref="BA230:BK230" si="707">IF(COUNT(BA227:BA229)=0,"",SUM(BA227:BA229))</f>
        <v/>
      </c>
      <c r="BB230" s="164" t="str">
        <f t="shared" si="707"/>
        <v/>
      </c>
      <c r="BC230" s="165" t="str">
        <f t="shared" si="707"/>
        <v/>
      </c>
      <c r="BD230" s="166" t="str">
        <f t="shared" si="707"/>
        <v/>
      </c>
      <c r="BE230" s="167" t="str">
        <f t="shared" si="707"/>
        <v/>
      </c>
      <c r="BF230" s="167" t="str">
        <f t="shared" si="707"/>
        <v/>
      </c>
      <c r="BG230" s="168" t="str">
        <f t="shared" si="707"/>
        <v/>
      </c>
      <c r="BH230" s="169" t="str">
        <f t="shared" si="707"/>
        <v/>
      </c>
      <c r="BI230" s="169" t="str">
        <f t="shared" si="707"/>
        <v/>
      </c>
      <c r="BJ230" s="169" t="str">
        <f t="shared" si="707"/>
        <v/>
      </c>
      <c r="BK230" s="269" t="str">
        <f t="shared" si="707"/>
        <v/>
      </c>
      <c r="BL230" s="262" t="str">
        <f t="shared" si="647"/>
        <v/>
      </c>
      <c r="BM230" s="199" t="str">
        <f t="shared" si="648"/>
        <v/>
      </c>
      <c r="BN230" s="200" t="str">
        <f t="shared" si="649"/>
        <v/>
      </c>
      <c r="BO230" s="201" t="str">
        <f t="shared" si="650"/>
        <v/>
      </c>
      <c r="BP230" s="201" t="str">
        <f t="shared" si="651"/>
        <v/>
      </c>
      <c r="BQ230" s="202" t="str">
        <f t="shared" si="652"/>
        <v/>
      </c>
      <c r="BR230" s="203" t="str">
        <f t="shared" si="653"/>
        <v/>
      </c>
      <c r="BS230" s="203" t="str">
        <f t="shared" si="654"/>
        <v/>
      </c>
      <c r="BT230" s="203" t="str">
        <f t="shared" si="655"/>
        <v/>
      </c>
      <c r="BU230" s="254" t="str">
        <f t="shared" si="656"/>
        <v/>
      </c>
      <c r="BX230" s="449"/>
      <c r="BY230" s="132" t="s">
        <v>28</v>
      </c>
      <c r="BZ230" s="163" t="str">
        <f t="shared" ref="BZ230:CJ230" si="708">IF(COUNT(BZ227:BZ229)=0,"",SUM(BZ227:BZ229))</f>
        <v/>
      </c>
      <c r="CA230" s="164" t="str">
        <f t="shared" si="708"/>
        <v/>
      </c>
      <c r="CB230" s="165" t="str">
        <f t="shared" si="708"/>
        <v/>
      </c>
      <c r="CC230" s="166" t="str">
        <f t="shared" si="708"/>
        <v/>
      </c>
      <c r="CD230" s="167" t="str">
        <f t="shared" si="708"/>
        <v/>
      </c>
      <c r="CE230" s="167" t="str">
        <f t="shared" si="708"/>
        <v/>
      </c>
      <c r="CF230" s="168" t="str">
        <f t="shared" si="708"/>
        <v/>
      </c>
      <c r="CG230" s="169" t="str">
        <f t="shared" si="708"/>
        <v/>
      </c>
      <c r="CH230" s="169" t="str">
        <f t="shared" si="708"/>
        <v/>
      </c>
      <c r="CI230" s="169" t="str">
        <f t="shared" si="708"/>
        <v/>
      </c>
      <c r="CJ230" s="269" t="str">
        <f t="shared" si="708"/>
        <v/>
      </c>
      <c r="CK230" s="262" t="str">
        <f t="shared" si="657"/>
        <v/>
      </c>
      <c r="CL230" s="199" t="str">
        <f t="shared" si="658"/>
        <v/>
      </c>
      <c r="CM230" s="200" t="str">
        <f t="shared" si="659"/>
        <v/>
      </c>
      <c r="CN230" s="201" t="str">
        <f t="shared" si="660"/>
        <v/>
      </c>
      <c r="CO230" s="201" t="str">
        <f t="shared" si="661"/>
        <v/>
      </c>
      <c r="CP230" s="202" t="str">
        <f t="shared" si="662"/>
        <v/>
      </c>
      <c r="CQ230" s="203" t="str">
        <f t="shared" si="663"/>
        <v/>
      </c>
      <c r="CR230" s="203" t="str">
        <f t="shared" si="664"/>
        <v/>
      </c>
      <c r="CS230" s="203" t="str">
        <f t="shared" si="665"/>
        <v/>
      </c>
      <c r="CT230" s="254" t="str">
        <f t="shared" si="666"/>
        <v/>
      </c>
      <c r="CW230" s="452"/>
      <c r="CX230" s="132" t="s">
        <v>28</v>
      </c>
      <c r="CY230" s="163" t="str">
        <f t="shared" ref="CY230:DI230" si="709">IF(COUNT(CY227:CY229)=0,"",SUM(CY227:CY229))</f>
        <v/>
      </c>
      <c r="CZ230" s="164" t="str">
        <f t="shared" si="709"/>
        <v/>
      </c>
      <c r="DA230" s="165" t="str">
        <f t="shared" si="709"/>
        <v/>
      </c>
      <c r="DB230" s="166" t="str">
        <f t="shared" si="709"/>
        <v/>
      </c>
      <c r="DC230" s="167" t="str">
        <f t="shared" si="709"/>
        <v/>
      </c>
      <c r="DD230" s="167" t="str">
        <f t="shared" si="709"/>
        <v/>
      </c>
      <c r="DE230" s="168" t="str">
        <f t="shared" si="709"/>
        <v/>
      </c>
      <c r="DF230" s="169" t="str">
        <f t="shared" si="709"/>
        <v/>
      </c>
      <c r="DG230" s="169" t="str">
        <f t="shared" si="709"/>
        <v/>
      </c>
      <c r="DH230" s="169" t="str">
        <f t="shared" si="709"/>
        <v/>
      </c>
      <c r="DI230" s="269" t="str">
        <f t="shared" si="709"/>
        <v/>
      </c>
      <c r="DJ230" s="262" t="str">
        <f t="shared" si="667"/>
        <v/>
      </c>
      <c r="DK230" s="199" t="str">
        <f t="shared" si="668"/>
        <v/>
      </c>
      <c r="DL230" s="200" t="str">
        <f t="shared" si="669"/>
        <v/>
      </c>
      <c r="DM230" s="201" t="str">
        <f t="shared" si="670"/>
        <v/>
      </c>
      <c r="DN230" s="201" t="str">
        <f t="shared" si="671"/>
        <v/>
      </c>
      <c r="DO230" s="202" t="str">
        <f t="shared" si="672"/>
        <v/>
      </c>
      <c r="DP230" s="203" t="str">
        <f t="shared" si="673"/>
        <v/>
      </c>
      <c r="DQ230" s="203" t="str">
        <f t="shared" si="674"/>
        <v/>
      </c>
      <c r="DR230" s="203" t="str">
        <f t="shared" si="675"/>
        <v/>
      </c>
      <c r="DS230" s="254" t="str">
        <f t="shared" si="676"/>
        <v/>
      </c>
      <c r="DV230" s="452"/>
      <c r="DW230" s="132" t="s">
        <v>28</v>
      </c>
      <c r="DX230" s="163" t="str">
        <f t="shared" ref="DX230:EH230" si="710">IF(COUNT(DX227:DX229)=0,"",SUM(DX227:DX229))</f>
        <v/>
      </c>
      <c r="DY230" s="164" t="str">
        <f t="shared" si="710"/>
        <v/>
      </c>
      <c r="DZ230" s="165" t="str">
        <f t="shared" si="710"/>
        <v/>
      </c>
      <c r="EA230" s="166" t="str">
        <f t="shared" si="710"/>
        <v/>
      </c>
      <c r="EB230" s="167" t="str">
        <f t="shared" si="710"/>
        <v/>
      </c>
      <c r="EC230" s="167" t="str">
        <f t="shared" si="710"/>
        <v/>
      </c>
      <c r="ED230" s="168" t="str">
        <f t="shared" si="710"/>
        <v/>
      </c>
      <c r="EE230" s="169" t="str">
        <f t="shared" si="710"/>
        <v/>
      </c>
      <c r="EF230" s="169" t="str">
        <f t="shared" si="710"/>
        <v/>
      </c>
      <c r="EG230" s="169" t="str">
        <f t="shared" si="710"/>
        <v/>
      </c>
      <c r="EH230" s="269" t="str">
        <f t="shared" si="710"/>
        <v/>
      </c>
      <c r="EI230" s="262" t="str">
        <f t="shared" si="677"/>
        <v/>
      </c>
      <c r="EJ230" s="199" t="str">
        <f t="shared" si="678"/>
        <v/>
      </c>
      <c r="EK230" s="200" t="str">
        <f t="shared" si="679"/>
        <v/>
      </c>
      <c r="EL230" s="201" t="str">
        <f t="shared" si="680"/>
        <v/>
      </c>
      <c r="EM230" s="201" t="str">
        <f t="shared" si="681"/>
        <v/>
      </c>
      <c r="EN230" s="202" t="str">
        <f t="shared" si="682"/>
        <v/>
      </c>
      <c r="EO230" s="203" t="str">
        <f t="shared" si="683"/>
        <v/>
      </c>
      <c r="EP230" s="203" t="str">
        <f t="shared" si="684"/>
        <v/>
      </c>
      <c r="EQ230" s="203" t="str">
        <f t="shared" si="685"/>
        <v/>
      </c>
      <c r="ER230" s="254" t="str">
        <f t="shared" si="686"/>
        <v/>
      </c>
    </row>
    <row r="231" spans="1:148" ht="15.75" thickBot="1">
      <c r="A231" s="450"/>
      <c r="B231" s="133" t="s">
        <v>55</v>
      </c>
      <c r="C231" s="177">
        <f t="shared" ref="C231:M231" si="711">SUM(C230,C226,C222,C218)</f>
        <v>6819315.8160002474</v>
      </c>
      <c r="D231" s="178">
        <f t="shared" si="711"/>
        <v>5776639.8950001551</v>
      </c>
      <c r="E231" s="179">
        <f t="shared" si="711"/>
        <v>996999.03499998152</v>
      </c>
      <c r="F231" s="180">
        <f t="shared" si="711"/>
        <v>629552.43399999361</v>
      </c>
      <c r="G231" s="181">
        <f t="shared" si="711"/>
        <v>629531.62899999355</v>
      </c>
      <c r="H231" s="181">
        <f t="shared" si="711"/>
        <v>20.805</v>
      </c>
      <c r="I231" s="182">
        <f t="shared" si="711"/>
        <v>367450.40699999634</v>
      </c>
      <c r="J231" s="183">
        <f t="shared" si="711"/>
        <v>229213.87699999771</v>
      </c>
      <c r="K231" s="183">
        <f t="shared" si="711"/>
        <v>107.38999999999986</v>
      </c>
      <c r="L231" s="183">
        <f t="shared" si="711"/>
        <v>138132.71999999773</v>
      </c>
      <c r="M231" s="271">
        <f t="shared" si="711"/>
        <v>3226.7470000000039</v>
      </c>
      <c r="N231" s="264">
        <f t="shared" si="627"/>
        <v>0.84709962859416943</v>
      </c>
      <c r="O231" s="209">
        <f t="shared" si="628"/>
        <v>0.14620220882873763</v>
      </c>
      <c r="P231" s="210">
        <f t="shared" si="629"/>
        <v>9.2319002519705387E-2</v>
      </c>
      <c r="Q231" s="211">
        <f t="shared" si="630"/>
        <v>9.2315951627128856E-2</v>
      </c>
      <c r="R231" s="211">
        <f t="shared" si="631"/>
        <v>3.0508925765228477E-6</v>
      </c>
      <c r="S231" s="212">
        <f t="shared" si="632"/>
        <v>5.388376442954039E-2</v>
      </c>
      <c r="T231" s="213">
        <f t="shared" si="633"/>
        <v>3.3612444882254941E-2</v>
      </c>
      <c r="U231" s="213">
        <f t="shared" si="634"/>
        <v>1.574791414529143E-5</v>
      </c>
      <c r="V231" s="213">
        <f t="shared" si="635"/>
        <v>2.0256096612492294E-2</v>
      </c>
      <c r="W231" s="256">
        <f t="shared" si="636"/>
        <v>4.731775279316213E-4</v>
      </c>
      <c r="Z231" s="450"/>
      <c r="AA231" s="133" t="s">
        <v>55</v>
      </c>
      <c r="AB231" s="177">
        <f t="shared" ref="AB231:AL231" si="712">SUM(AB230,AB226,AB222,AB218)</f>
        <v>5401288.7180001549</v>
      </c>
      <c r="AC231" s="178">
        <f t="shared" si="712"/>
        <v>4709276.9470000826</v>
      </c>
      <c r="AD231" s="179">
        <f t="shared" si="712"/>
        <v>660778.91299999319</v>
      </c>
      <c r="AE231" s="180">
        <f t="shared" si="712"/>
        <v>356546.96899999888</v>
      </c>
      <c r="AF231" s="181">
        <f t="shared" si="712"/>
        <v>356546.96899999888</v>
      </c>
      <c r="AG231" s="181">
        <f t="shared" si="712"/>
        <v>0</v>
      </c>
      <c r="AH231" s="182">
        <f t="shared" si="712"/>
        <v>304234.39499999804</v>
      </c>
      <c r="AI231" s="183">
        <f t="shared" si="712"/>
        <v>192136.8629999985</v>
      </c>
      <c r="AJ231" s="183">
        <f t="shared" si="712"/>
        <v>107.38999999999986</v>
      </c>
      <c r="AK231" s="183">
        <f t="shared" si="712"/>
        <v>111993.1119999988</v>
      </c>
      <c r="AL231" s="271">
        <f t="shared" si="712"/>
        <v>454</v>
      </c>
      <c r="AM231" s="264">
        <f t="shared" si="637"/>
        <v>0.87188024800564778</v>
      </c>
      <c r="AN231" s="209">
        <f t="shared" si="638"/>
        <v>0.12233726939978294</v>
      </c>
      <c r="AO231" s="210">
        <f t="shared" si="639"/>
        <v>6.6011462748099783E-2</v>
      </c>
      <c r="AP231" s="211">
        <f t="shared" si="640"/>
        <v>6.6011462748099783E-2</v>
      </c>
      <c r="AQ231" s="211">
        <f t="shared" si="641"/>
        <v>0</v>
      </c>
      <c r="AR231" s="212">
        <f t="shared" si="642"/>
        <v>5.6326260432277321E-2</v>
      </c>
      <c r="AS231" s="213">
        <f t="shared" si="643"/>
        <v>3.5572411146934171E-2</v>
      </c>
      <c r="AT231" s="213">
        <f t="shared" si="644"/>
        <v>1.9882292098571869E-5</v>
      </c>
      <c r="AU231" s="213">
        <f t="shared" si="645"/>
        <v>2.0734516862017445E-2</v>
      </c>
      <c r="AV231" s="256">
        <f t="shared" si="646"/>
        <v>8.405401445899656E-5</v>
      </c>
      <c r="AY231" s="450"/>
      <c r="AZ231" s="133" t="s">
        <v>55</v>
      </c>
      <c r="BA231" s="177">
        <f t="shared" ref="BA231:BK231" si="713">SUM(BA230,BA226,BA222,BA218)</f>
        <v>1418027.0980000005</v>
      </c>
      <c r="BB231" s="178">
        <f t="shared" si="713"/>
        <v>1067362.9480000022</v>
      </c>
      <c r="BC231" s="179">
        <f t="shared" si="713"/>
        <v>336220.12199999893</v>
      </c>
      <c r="BD231" s="180">
        <f t="shared" si="713"/>
        <v>273005.4649999984</v>
      </c>
      <c r="BE231" s="181">
        <f t="shared" si="713"/>
        <v>272984.6599999984</v>
      </c>
      <c r="BF231" s="181">
        <f t="shared" si="713"/>
        <v>20.805</v>
      </c>
      <c r="BG231" s="182">
        <f t="shared" si="713"/>
        <v>63216.012000000002</v>
      </c>
      <c r="BH231" s="183">
        <f t="shared" si="713"/>
        <v>37077.013999999937</v>
      </c>
      <c r="BI231" s="183">
        <f t="shared" si="713"/>
        <v>0</v>
      </c>
      <c r="BJ231" s="183">
        <f t="shared" si="713"/>
        <v>26139.608</v>
      </c>
      <c r="BK231" s="271">
        <f t="shared" si="713"/>
        <v>2772.7470000000035</v>
      </c>
      <c r="BL231" s="264">
        <f t="shared" si="647"/>
        <v>0.7527098385534533</v>
      </c>
      <c r="BM231" s="209">
        <f t="shared" si="648"/>
        <v>0.23710415863999154</v>
      </c>
      <c r="BN231" s="210">
        <f t="shared" si="649"/>
        <v>0.1925248575186243</v>
      </c>
      <c r="BO231" s="211">
        <f t="shared" si="650"/>
        <v>0.19251018572565975</v>
      </c>
      <c r="BP231" s="211">
        <f t="shared" si="651"/>
        <v>1.4671792964565754E-5</v>
      </c>
      <c r="BQ231" s="212">
        <f t="shared" si="652"/>
        <v>4.4580256674333303E-2</v>
      </c>
      <c r="BR231" s="213">
        <f t="shared" si="653"/>
        <v>2.6146900896529924E-2</v>
      </c>
      <c r="BS231" s="213">
        <f t="shared" si="654"/>
        <v>0</v>
      </c>
      <c r="BT231" s="213">
        <f t="shared" si="655"/>
        <v>1.843378595293952E-2</v>
      </c>
      <c r="BU231" s="256">
        <f t="shared" si="656"/>
        <v>1.9553554399000649E-3</v>
      </c>
      <c r="BX231" s="450"/>
      <c r="BY231" s="133" t="s">
        <v>55</v>
      </c>
      <c r="BZ231" s="177">
        <f t="shared" ref="BZ231:CJ231" si="714">SUM(BZ230,BZ226,BZ222,BZ218)</f>
        <v>440950.93599999131</v>
      </c>
      <c r="CA231" s="178">
        <f t="shared" si="714"/>
        <v>377399.76099999109</v>
      </c>
      <c r="CB231" s="179">
        <f t="shared" si="714"/>
        <v>57851.30100000032</v>
      </c>
      <c r="CC231" s="180">
        <f t="shared" si="714"/>
        <v>10862.446000000011</v>
      </c>
      <c r="CD231" s="181">
        <f t="shared" si="714"/>
        <v>10852.260000000009</v>
      </c>
      <c r="CE231" s="181">
        <f t="shared" si="714"/>
        <v>10.186</v>
      </c>
      <c r="CF231" s="182">
        <f t="shared" si="714"/>
        <v>46989.084000000505</v>
      </c>
      <c r="CG231" s="183">
        <f t="shared" si="714"/>
        <v>25198.769000000124</v>
      </c>
      <c r="CH231" s="183">
        <f t="shared" si="714"/>
        <v>15.824</v>
      </c>
      <c r="CI231" s="183">
        <f t="shared" si="714"/>
        <v>21774.746000000072</v>
      </c>
      <c r="CJ231" s="271">
        <f t="shared" si="714"/>
        <v>270.274</v>
      </c>
      <c r="CK231" s="264">
        <f t="shared" si="657"/>
        <v>0.85587699262758454</v>
      </c>
      <c r="CL231" s="209">
        <f t="shared" si="658"/>
        <v>0.1311966848846908</v>
      </c>
      <c r="CM231" s="210">
        <f t="shared" si="659"/>
        <v>2.4634137526811428E-2</v>
      </c>
      <c r="CN231" s="211">
        <f t="shared" si="660"/>
        <v>2.4611037451115023E-2</v>
      </c>
      <c r="CO231" s="211">
        <f t="shared" si="661"/>
        <v>2.3100075696404012E-5</v>
      </c>
      <c r="CP231" s="212">
        <f t="shared" si="662"/>
        <v>0.10656306669003517</v>
      </c>
      <c r="CQ231" s="213">
        <f t="shared" si="663"/>
        <v>5.7146423655625535E-2</v>
      </c>
      <c r="CR231" s="213">
        <f t="shared" si="664"/>
        <v>3.5886078717837921E-5</v>
      </c>
      <c r="CS231" s="213">
        <f t="shared" si="665"/>
        <v>4.9381335251322614E-2</v>
      </c>
      <c r="CT231" s="256">
        <f t="shared" si="666"/>
        <v>6.1293440592675216E-4</v>
      </c>
      <c r="CW231" s="453"/>
      <c r="CX231" s="133" t="s">
        <v>55</v>
      </c>
      <c r="CY231" s="177">
        <f t="shared" ref="CY231:DI231" si="715">SUM(CY230,CY226,CY222,CY218)</f>
        <v>400198.94199999946</v>
      </c>
      <c r="CZ231" s="178">
        <f t="shared" si="715"/>
        <v>348065.88899999578</v>
      </c>
      <c r="DA231" s="179">
        <f t="shared" si="715"/>
        <v>49247.985000000583</v>
      </c>
      <c r="DB231" s="180">
        <f t="shared" si="715"/>
        <v>5373.0239999999994</v>
      </c>
      <c r="DC231" s="181">
        <f t="shared" si="715"/>
        <v>5362.8379999999997</v>
      </c>
      <c r="DD231" s="181">
        <f t="shared" si="715"/>
        <v>10.186</v>
      </c>
      <c r="DE231" s="182">
        <f t="shared" si="715"/>
        <v>43874.979000000472</v>
      </c>
      <c r="DF231" s="183">
        <f t="shared" si="715"/>
        <v>23734.871000000145</v>
      </c>
      <c r="DG231" s="183">
        <f t="shared" si="715"/>
        <v>15.824</v>
      </c>
      <c r="DH231" s="183">
        <f t="shared" si="715"/>
        <v>20124.4360000001</v>
      </c>
      <c r="DI231" s="271">
        <f t="shared" si="715"/>
        <v>249.50899999999996</v>
      </c>
      <c r="DJ231" s="264">
        <f t="shared" si="667"/>
        <v>0.869732156863114</v>
      </c>
      <c r="DK231" s="209">
        <f t="shared" si="668"/>
        <v>0.1230587586111126</v>
      </c>
      <c r="DL231" s="210">
        <f t="shared" si="669"/>
        <v>1.3425882570174328E-2</v>
      </c>
      <c r="DM231" s="211">
        <f t="shared" si="670"/>
        <v>1.3400430229023461E-2</v>
      </c>
      <c r="DN231" s="211">
        <f t="shared" si="671"/>
        <v>2.5452341150866945E-5</v>
      </c>
      <c r="DO231" s="212">
        <f t="shared" si="672"/>
        <v>0.10963292101856814</v>
      </c>
      <c r="DP231" s="213">
        <f t="shared" si="673"/>
        <v>5.9307680528551163E-2</v>
      </c>
      <c r="DQ231" s="213">
        <f t="shared" si="674"/>
        <v>3.9540334416976096E-5</v>
      </c>
      <c r="DR231" s="213">
        <f t="shared" si="675"/>
        <v>5.0286079966698483E-2</v>
      </c>
      <c r="DS231" s="256">
        <f t="shared" si="676"/>
        <v>6.2346241784917136E-4</v>
      </c>
      <c r="DV231" s="453"/>
      <c r="DW231" s="133" t="s">
        <v>55</v>
      </c>
      <c r="DX231" s="177">
        <f t="shared" ref="DX231:EH231" si="716">SUM(DX230,DX226,DX222,DX218)</f>
        <v>40751.994000000079</v>
      </c>
      <c r="DY231" s="178">
        <f t="shared" si="716"/>
        <v>29333.872000000039</v>
      </c>
      <c r="DZ231" s="179">
        <f t="shared" si="716"/>
        <v>8603.316000000008</v>
      </c>
      <c r="EA231" s="180">
        <f t="shared" si="716"/>
        <v>5489.4220000000059</v>
      </c>
      <c r="EB231" s="181">
        <f t="shared" si="716"/>
        <v>5489.4220000000059</v>
      </c>
      <c r="EC231" s="181">
        <f t="shared" si="716"/>
        <v>0</v>
      </c>
      <c r="ED231" s="182">
        <f t="shared" si="716"/>
        <v>3114.1049999999987</v>
      </c>
      <c r="EE231" s="183">
        <f t="shared" si="716"/>
        <v>1463.8979999999992</v>
      </c>
      <c r="EF231" s="183">
        <f t="shared" si="716"/>
        <v>0</v>
      </c>
      <c r="EG231" s="183">
        <f t="shared" si="716"/>
        <v>1650.3099999999995</v>
      </c>
      <c r="EH231" s="271">
        <f t="shared" si="716"/>
        <v>20.765000000000008</v>
      </c>
      <c r="EI231" s="264">
        <f t="shared" si="677"/>
        <v>0.71981439730286534</v>
      </c>
      <c r="EJ231" s="209">
        <f t="shared" si="678"/>
        <v>0.21111398867991568</v>
      </c>
      <c r="EK231" s="210">
        <f t="shared" si="679"/>
        <v>0.13470315096728752</v>
      </c>
      <c r="EL231" s="211">
        <f t="shared" si="680"/>
        <v>0.13470315096728752</v>
      </c>
      <c r="EM231" s="211">
        <f t="shared" si="681"/>
        <v>0</v>
      </c>
      <c r="EN231" s="212">
        <f t="shared" si="682"/>
        <v>7.6416015373382537E-2</v>
      </c>
      <c r="EO231" s="213">
        <f t="shared" si="683"/>
        <v>3.5922119540948018E-2</v>
      </c>
      <c r="EP231" s="213">
        <f t="shared" si="684"/>
        <v>0</v>
      </c>
      <c r="EQ231" s="213">
        <f t="shared" si="685"/>
        <v>4.0496423316120342E-2</v>
      </c>
      <c r="ER231" s="256">
        <f t="shared" si="686"/>
        <v>5.0954561879843147E-4</v>
      </c>
    </row>
    <row r="233" spans="1:148">
      <c r="A233" t="s">
        <v>345</v>
      </c>
    </row>
    <row r="234" spans="1:148">
      <c r="A234" t="s">
        <v>343</v>
      </c>
    </row>
    <row r="235" spans="1:148">
      <c r="A235" t="s">
        <v>344</v>
      </c>
    </row>
    <row r="236" spans="1:148" ht="15">
      <c r="A236" s="257" t="s">
        <v>346</v>
      </c>
    </row>
  </sheetData>
  <mergeCells count="196">
    <mergeCell ref="A215:A231"/>
    <mergeCell ref="Z215:Z231"/>
    <mergeCell ref="AY215:AY231"/>
    <mergeCell ref="BX215:BX231"/>
    <mergeCell ref="CW215:CW231"/>
    <mergeCell ref="DV215:DV231"/>
    <mergeCell ref="BX213:BY214"/>
    <mergeCell ref="BZ213:CJ213"/>
    <mergeCell ref="CK213:CT213"/>
    <mergeCell ref="CW213:CX214"/>
    <mergeCell ref="CY213:DI213"/>
    <mergeCell ref="DJ213:DS213"/>
    <mergeCell ref="DV213:DW214"/>
    <mergeCell ref="DX213:EH213"/>
    <mergeCell ref="EI213:ER213"/>
    <mergeCell ref="A213:B214"/>
    <mergeCell ref="C213:M213"/>
    <mergeCell ref="N213:W213"/>
    <mergeCell ref="Z213:AA214"/>
    <mergeCell ref="AB213:AL213"/>
    <mergeCell ref="AM213:AV213"/>
    <mergeCell ref="AY213:AZ214"/>
    <mergeCell ref="BA213:BK213"/>
    <mergeCell ref="BL213:BU213"/>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DX192:EH192"/>
    <mergeCell ref="EI192:ER192"/>
    <mergeCell ref="A192:B193"/>
    <mergeCell ref="C192:M192"/>
    <mergeCell ref="N192:W192"/>
    <mergeCell ref="Z192:AA193"/>
    <mergeCell ref="AB192:AL192"/>
    <mergeCell ref="AM192:AV192"/>
    <mergeCell ref="AY192:AZ193"/>
    <mergeCell ref="BA192:BK192"/>
    <mergeCell ref="BL192:BU19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33"/>
  <sheetViews>
    <sheetView topLeftCell="A211" workbookViewId="0">
      <selection activeCell="A214" sqref="A214:B215"/>
    </sheetView>
  </sheetViews>
  <sheetFormatPr defaultRowHeight="14.25"/>
  <cols>
    <col min="1" max="1" width="7.25" customWidth="1"/>
    <col min="2" max="2" width="8" customWidth="1"/>
    <col min="3" max="4" width="10.875" bestFit="1" customWidth="1"/>
    <col min="5" max="5" width="9.875" bestFit="1" customWidth="1"/>
    <col min="6" max="6" width="5.875" bestFit="1" customWidth="1"/>
    <col min="7" max="7" width="10.125" bestFit="1" customWidth="1"/>
    <col min="8" max="8" width="9.875" bestFit="1" customWidth="1"/>
    <col min="9" max="9" width="8.625" bestFit="1" customWidth="1"/>
    <col min="10" max="10" width="6" bestFit="1" customWidth="1"/>
    <col min="11" max="12" width="8.375" bestFit="1" customWidth="1"/>
    <col min="13" max="13" width="7.375" bestFit="1" customWidth="1"/>
    <col min="14" max="14" width="5.875" bestFit="1" customWidth="1"/>
    <col min="15" max="16" width="8.375" bestFit="1" customWidth="1"/>
    <col min="17" max="17" width="4.75" bestFit="1" customWidth="1"/>
    <col min="18" max="18" width="5" bestFit="1" customWidth="1"/>
    <col min="19" max="20" width="9.875" bestFit="1" customWidth="1"/>
    <col min="21" max="21" width="4.75" bestFit="1" customWidth="1"/>
    <col min="22" max="22" width="5" bestFit="1" customWidth="1"/>
    <col min="23" max="24" width="10.875" bestFit="1" customWidth="1"/>
    <col min="25" max="25" width="9.875" bestFit="1" customWidth="1"/>
    <col min="26" max="26" width="5.875" bestFit="1" customWidth="1"/>
    <col min="27" max="28" width="2.5" customWidth="1"/>
    <col min="29" max="30" width="8" customWidth="1"/>
    <col min="31" max="32" width="9.875" bestFit="1" customWidth="1"/>
    <col min="33" max="33" width="8.375" bestFit="1" customWidth="1"/>
    <col min="34" max="34" width="5.875" bestFit="1" customWidth="1"/>
    <col min="35" max="36" width="8.375" bestFit="1" customWidth="1"/>
    <col min="37" max="37" width="7.625" bestFit="1" customWidth="1"/>
    <col min="38" max="38" width="5.875" bestFit="1" customWidth="1"/>
    <col min="39" max="41" width="4.75" bestFit="1" customWidth="1"/>
    <col min="42" max="42" width="5" bestFit="1" customWidth="1"/>
    <col min="43" max="44" width="7.375" bestFit="1" customWidth="1"/>
    <col min="45" max="45" width="4.75" bestFit="1" customWidth="1"/>
    <col min="46" max="46" width="5" bestFit="1" customWidth="1"/>
    <col min="47" max="48" width="8.375" bestFit="1" customWidth="1"/>
    <col min="49" max="49" width="4.75" bestFit="1" customWidth="1"/>
    <col min="50" max="50" width="5" bestFit="1" customWidth="1"/>
    <col min="51" max="52" width="9.875" bestFit="1" customWidth="1"/>
    <col min="53" max="53" width="8.375" bestFit="1" customWidth="1"/>
    <col min="54" max="54" width="5.875" bestFit="1" customWidth="1"/>
    <col min="55" max="56" width="2.5" customWidth="1"/>
    <col min="57" max="58" width="8" customWidth="1"/>
    <col min="59" max="60" width="10.875" bestFit="1" customWidth="1"/>
    <col min="61" max="61" width="9.875" bestFit="1" customWidth="1"/>
    <col min="62" max="62" width="5.875" bestFit="1" customWidth="1"/>
    <col min="63" max="64" width="10.125" bestFit="1" customWidth="1"/>
    <col min="65" max="65" width="8.625" bestFit="1" customWidth="1"/>
    <col min="66" max="66" width="5.875" bestFit="1" customWidth="1"/>
    <col min="67" max="68" width="8.375" bestFit="1" customWidth="1"/>
    <col min="69" max="69" width="7.375" bestFit="1" customWidth="1"/>
    <col min="70" max="70" width="5.875" bestFit="1" customWidth="1"/>
    <col min="71" max="72" width="8.375" bestFit="1" customWidth="1"/>
    <col min="73" max="73" width="4.5" bestFit="1" customWidth="1"/>
    <col min="74" max="74" width="4.875" bestFit="1" customWidth="1"/>
    <col min="75" max="76" width="9.875" bestFit="1" customWidth="1"/>
    <col min="77" max="77" width="4.5" bestFit="1" customWidth="1"/>
    <col min="78" max="78" width="4.875" bestFit="1" customWidth="1"/>
    <col min="79" max="80" width="10.875" bestFit="1" customWidth="1"/>
    <col min="81" max="81" width="9.875" bestFit="1" customWidth="1"/>
    <col min="82" max="82" width="5.875" bestFit="1" customWidth="1"/>
  </cols>
  <sheetData>
    <row r="2" spans="1:82" ht="15" thickBot="1"/>
    <row r="3" spans="1:82" ht="19.5" thickBot="1">
      <c r="A3" s="477" t="s">
        <v>392</v>
      </c>
      <c r="B3" s="478"/>
      <c r="C3" s="474" t="s">
        <v>0</v>
      </c>
      <c r="D3" s="475"/>
      <c r="E3" s="475"/>
      <c r="F3" s="476"/>
      <c r="G3" s="474" t="s">
        <v>9</v>
      </c>
      <c r="H3" s="475"/>
      <c r="I3" s="475"/>
      <c r="J3" s="476"/>
      <c r="K3" s="474" t="s">
        <v>393</v>
      </c>
      <c r="L3" s="475"/>
      <c r="M3" s="475"/>
      <c r="N3" s="476"/>
      <c r="O3" s="474" t="s">
        <v>375</v>
      </c>
      <c r="P3" s="475"/>
      <c r="Q3" s="475"/>
      <c r="R3" s="476"/>
      <c r="S3" s="474" t="s">
        <v>377</v>
      </c>
      <c r="T3" s="475"/>
      <c r="U3" s="475"/>
      <c r="V3" s="476"/>
      <c r="W3" s="474" t="s">
        <v>376</v>
      </c>
      <c r="X3" s="475"/>
      <c r="Y3" s="475"/>
      <c r="Z3" s="476"/>
      <c r="AC3" s="477" t="s">
        <v>394</v>
      </c>
      <c r="AD3" s="478"/>
      <c r="AE3" s="474" t="s">
        <v>0</v>
      </c>
      <c r="AF3" s="475"/>
      <c r="AG3" s="475"/>
      <c r="AH3" s="476"/>
      <c r="AI3" s="474" t="s">
        <v>9</v>
      </c>
      <c r="AJ3" s="475"/>
      <c r="AK3" s="475"/>
      <c r="AL3" s="476"/>
      <c r="AM3" s="474" t="s">
        <v>393</v>
      </c>
      <c r="AN3" s="475"/>
      <c r="AO3" s="475"/>
      <c r="AP3" s="476"/>
      <c r="AQ3" s="474" t="s">
        <v>375</v>
      </c>
      <c r="AR3" s="475"/>
      <c r="AS3" s="475"/>
      <c r="AT3" s="476"/>
      <c r="AU3" s="474" t="s">
        <v>377</v>
      </c>
      <c r="AV3" s="475"/>
      <c r="AW3" s="475"/>
      <c r="AX3" s="476"/>
      <c r="AY3" s="474" t="s">
        <v>376</v>
      </c>
      <c r="AZ3" s="475"/>
      <c r="BA3" s="475"/>
      <c r="BB3" s="476"/>
      <c r="BE3" s="477" t="s">
        <v>395</v>
      </c>
      <c r="BF3" s="478"/>
      <c r="BG3" s="474" t="s">
        <v>0</v>
      </c>
      <c r="BH3" s="475"/>
      <c r="BI3" s="475"/>
      <c r="BJ3" s="476"/>
      <c r="BK3" s="474" t="s">
        <v>9</v>
      </c>
      <c r="BL3" s="475"/>
      <c r="BM3" s="475"/>
      <c r="BN3" s="476"/>
      <c r="BO3" s="474" t="s">
        <v>393</v>
      </c>
      <c r="BP3" s="475"/>
      <c r="BQ3" s="475"/>
      <c r="BR3" s="476"/>
      <c r="BS3" s="474" t="s">
        <v>375</v>
      </c>
      <c r="BT3" s="475"/>
      <c r="BU3" s="475"/>
      <c r="BV3" s="476"/>
      <c r="BW3" s="474" t="s">
        <v>377</v>
      </c>
      <c r="BX3" s="475"/>
      <c r="BY3" s="475"/>
      <c r="BZ3" s="476"/>
      <c r="CA3" s="474" t="s">
        <v>376</v>
      </c>
      <c r="CB3" s="475"/>
      <c r="CC3" s="475"/>
      <c r="CD3" s="476"/>
    </row>
    <row r="4" spans="1:82" ht="75" thickBot="1">
      <c r="A4" s="479"/>
      <c r="B4" s="480"/>
      <c r="C4" s="307" t="s">
        <v>52</v>
      </c>
      <c r="D4" s="308" t="s">
        <v>53</v>
      </c>
      <c r="E4" s="308" t="s">
        <v>51</v>
      </c>
      <c r="F4" s="309" t="s">
        <v>51</v>
      </c>
      <c r="G4" s="307" t="s">
        <v>52</v>
      </c>
      <c r="H4" s="308" t="s">
        <v>53</v>
      </c>
      <c r="I4" s="308" t="s">
        <v>51</v>
      </c>
      <c r="J4" s="309" t="s">
        <v>51</v>
      </c>
      <c r="K4" s="307" t="s">
        <v>52</v>
      </c>
      <c r="L4" s="308" t="s">
        <v>53</v>
      </c>
      <c r="M4" s="308" t="s">
        <v>51</v>
      </c>
      <c r="N4" s="309" t="s">
        <v>51</v>
      </c>
      <c r="O4" s="307" t="s">
        <v>52</v>
      </c>
      <c r="P4" s="308" t="s">
        <v>53</v>
      </c>
      <c r="Q4" s="308" t="s">
        <v>51</v>
      </c>
      <c r="R4" s="309" t="s">
        <v>51</v>
      </c>
      <c r="S4" s="307" t="s">
        <v>52</v>
      </c>
      <c r="T4" s="308" t="s">
        <v>53</v>
      </c>
      <c r="U4" s="308" t="s">
        <v>51</v>
      </c>
      <c r="V4" s="309" t="s">
        <v>51</v>
      </c>
      <c r="W4" s="307" t="s">
        <v>52</v>
      </c>
      <c r="X4" s="308" t="s">
        <v>53</v>
      </c>
      <c r="Y4" s="308" t="s">
        <v>51</v>
      </c>
      <c r="Z4" s="309" t="s">
        <v>51</v>
      </c>
      <c r="AC4" s="479"/>
      <c r="AD4" s="480"/>
      <c r="AE4" s="307" t="s">
        <v>52</v>
      </c>
      <c r="AF4" s="308" t="s">
        <v>53</v>
      </c>
      <c r="AG4" s="308" t="s">
        <v>51</v>
      </c>
      <c r="AH4" s="309" t="s">
        <v>51</v>
      </c>
      <c r="AI4" s="307" t="s">
        <v>52</v>
      </c>
      <c r="AJ4" s="308" t="s">
        <v>53</v>
      </c>
      <c r="AK4" s="308" t="s">
        <v>51</v>
      </c>
      <c r="AL4" s="309" t="s">
        <v>51</v>
      </c>
      <c r="AM4" s="307" t="s">
        <v>52</v>
      </c>
      <c r="AN4" s="308" t="s">
        <v>53</v>
      </c>
      <c r="AO4" s="308" t="s">
        <v>51</v>
      </c>
      <c r="AP4" s="309" t="s">
        <v>51</v>
      </c>
      <c r="AQ4" s="307" t="s">
        <v>52</v>
      </c>
      <c r="AR4" s="308" t="s">
        <v>53</v>
      </c>
      <c r="AS4" s="308" t="s">
        <v>51</v>
      </c>
      <c r="AT4" s="309" t="s">
        <v>51</v>
      </c>
      <c r="AU4" s="307" t="s">
        <v>52</v>
      </c>
      <c r="AV4" s="308" t="s">
        <v>53</v>
      </c>
      <c r="AW4" s="308" t="s">
        <v>51</v>
      </c>
      <c r="AX4" s="309" t="s">
        <v>51</v>
      </c>
      <c r="AY4" s="307" t="s">
        <v>52</v>
      </c>
      <c r="AZ4" s="308" t="s">
        <v>53</v>
      </c>
      <c r="BA4" s="308" t="s">
        <v>51</v>
      </c>
      <c r="BB4" s="309" t="s">
        <v>51</v>
      </c>
      <c r="BE4" s="479"/>
      <c r="BF4" s="480"/>
      <c r="BG4" s="307" t="s">
        <v>52</v>
      </c>
      <c r="BH4" s="308" t="s">
        <v>53</v>
      </c>
      <c r="BI4" s="308" t="s">
        <v>51</v>
      </c>
      <c r="BJ4" s="309" t="s">
        <v>51</v>
      </c>
      <c r="BK4" s="307" t="s">
        <v>52</v>
      </c>
      <c r="BL4" s="308" t="s">
        <v>53</v>
      </c>
      <c r="BM4" s="308" t="s">
        <v>51</v>
      </c>
      <c r="BN4" s="309" t="s">
        <v>51</v>
      </c>
      <c r="BO4" s="307" t="s">
        <v>52</v>
      </c>
      <c r="BP4" s="308" t="s">
        <v>53</v>
      </c>
      <c r="BQ4" s="308" t="s">
        <v>51</v>
      </c>
      <c r="BR4" s="309" t="s">
        <v>51</v>
      </c>
      <c r="BS4" s="307" t="s">
        <v>52</v>
      </c>
      <c r="BT4" s="308" t="s">
        <v>53</v>
      </c>
      <c r="BU4" s="308" t="s">
        <v>51</v>
      </c>
      <c r="BV4" s="309" t="s">
        <v>51</v>
      </c>
      <c r="BW4" s="307" t="s">
        <v>52</v>
      </c>
      <c r="BX4" s="308" t="s">
        <v>53</v>
      </c>
      <c r="BY4" s="308" t="s">
        <v>51</v>
      </c>
      <c r="BZ4" s="309" t="s">
        <v>51</v>
      </c>
      <c r="CA4" s="307" t="s">
        <v>52</v>
      </c>
      <c r="CB4" s="308" t="s">
        <v>53</v>
      </c>
      <c r="CC4" s="308" t="s">
        <v>51</v>
      </c>
      <c r="CD4" s="309" t="s">
        <v>51</v>
      </c>
    </row>
    <row r="5" spans="1:82">
      <c r="A5" s="448">
        <v>2016</v>
      </c>
      <c r="B5" s="134" t="s">
        <v>13</v>
      </c>
      <c r="C5" s="142">
        <v>816191.72499999998</v>
      </c>
      <c r="D5" s="143">
        <v>781763.44700000028</v>
      </c>
      <c r="E5" s="143">
        <v>28864.871999999956</v>
      </c>
      <c r="F5" s="310">
        <f t="shared" ref="F5:F21" si="0">IF(AND(ISNUMBER(C5),ISNUMBER(E5)), IF(C5=0, 0, E5/C5), "")</f>
        <v>3.5365308316498742E-2</v>
      </c>
      <c r="G5" s="142">
        <v>0</v>
      </c>
      <c r="H5" s="143">
        <v>0</v>
      </c>
      <c r="I5" s="143">
        <v>0</v>
      </c>
      <c r="J5" s="310">
        <f t="shared" ref="J5:J21" si="1">IF(AND(ISNUMBER(G5),ISNUMBER(I5)), IF(G5=0, 0, I5/G5), "")</f>
        <v>0</v>
      </c>
      <c r="K5" s="311">
        <v>0</v>
      </c>
      <c r="L5" s="312">
        <v>0</v>
      </c>
      <c r="M5" s="312">
        <v>0</v>
      </c>
      <c r="N5" s="310">
        <f t="shared" ref="N5:N21" si="2">IF(AND(ISNUMBER(K5),ISNUMBER(M5)), IF(K5=0, 0, M5/K5), "")</f>
        <v>0</v>
      </c>
      <c r="O5" s="142">
        <v>132299.22837500001</v>
      </c>
      <c r="P5" s="143">
        <v>132299.22837500001</v>
      </c>
      <c r="Q5" s="143">
        <v>0</v>
      </c>
      <c r="R5" s="310">
        <f t="shared" ref="R5:R21" si="3">IF(AND(ISNUMBER(O5),ISNUMBER(Q5)), IF(O5=0, 0, Q5/O5), "")</f>
        <v>0</v>
      </c>
      <c r="S5" s="142">
        <v>106545.35312500002</v>
      </c>
      <c r="T5" s="143">
        <v>106545.35312500002</v>
      </c>
      <c r="U5" s="143">
        <v>0</v>
      </c>
      <c r="V5" s="310">
        <f t="shared" ref="V5:V21" si="4">IF(AND(ISNUMBER(S5),ISNUMBER(U5)), IF(S5=0, 0, U5/S5), "")</f>
        <v>0</v>
      </c>
      <c r="W5" s="313">
        <f t="shared" ref="W5:Y7" si="5">IF(COUNT(C5,G5,K5,O5,S5)&lt;5,"",SUM(C5,G5,K5,O5,S5))</f>
        <v>1055036.3064999999</v>
      </c>
      <c r="X5" s="146">
        <f t="shared" si="5"/>
        <v>1020608.0285000004</v>
      </c>
      <c r="Y5" s="146">
        <f t="shared" si="5"/>
        <v>28864.871999999956</v>
      </c>
      <c r="Z5" s="310">
        <f t="shared" ref="Z5:Z21" si="6">IF(AND(ISNUMBER(W5),ISNUMBER(Y5)), IF(W5=0, 0, Y5/W5), "")</f>
        <v>2.73591267164605E-2</v>
      </c>
      <c r="AC5" s="448">
        <v>2016</v>
      </c>
      <c r="AD5" s="134" t="s">
        <v>13</v>
      </c>
      <c r="AE5" s="142">
        <v>199812.196</v>
      </c>
      <c r="AF5" s="143">
        <v>192104.39899999989</v>
      </c>
      <c r="AG5" s="143">
        <v>6889.0180000000009</v>
      </c>
      <c r="AH5" s="310">
        <f t="shared" ref="AH5:AH21" si="7">IF(AND(ISNUMBER(AE5),ISNUMBER(AG5)), IF(AE5=0, 0, AG5/AE5), "")</f>
        <v>3.4477465029211736E-2</v>
      </c>
      <c r="AI5" s="142">
        <v>0</v>
      </c>
      <c r="AJ5" s="143">
        <v>0</v>
      </c>
      <c r="AK5" s="143">
        <v>0</v>
      </c>
      <c r="AL5" s="310">
        <f t="shared" ref="AL5:AL21" si="8">IF(AND(ISNUMBER(AI5),ISNUMBER(AK5)), IF(AI5=0, 0, AK5/AI5), "")</f>
        <v>0</v>
      </c>
      <c r="AM5" s="142">
        <v>0</v>
      </c>
      <c r="AN5" s="143">
        <v>0</v>
      </c>
      <c r="AO5" s="143">
        <v>0</v>
      </c>
      <c r="AP5" s="310">
        <f t="shared" ref="AP5:AP21" si="9">IF(AND(ISNUMBER(AM5),ISNUMBER(AO5)), IF(AM5=0, 0, AO5/AM5), "")</f>
        <v>0</v>
      </c>
      <c r="AQ5" s="142">
        <v>1744</v>
      </c>
      <c r="AR5" s="143">
        <v>1744</v>
      </c>
      <c r="AS5" s="143">
        <v>0</v>
      </c>
      <c r="AT5" s="310">
        <f t="shared" ref="AT5:AT21" si="10">IF(AND(ISNUMBER(AQ5),ISNUMBER(AS5)), IF(AQ5=0, 0, AS5/AQ5), "")</f>
        <v>0</v>
      </c>
      <c r="AU5" s="142">
        <v>21968</v>
      </c>
      <c r="AV5" s="143">
        <v>21968</v>
      </c>
      <c r="AW5" s="143">
        <v>0</v>
      </c>
      <c r="AX5" s="310">
        <f t="shared" ref="AX5:AX21" si="11">IF(AND(ISNUMBER(AU5),ISNUMBER(AW5)), IF(AU5=0, 0, AW5/AU5), "")</f>
        <v>0</v>
      </c>
      <c r="AY5" s="313">
        <f t="shared" ref="AY5:BA7" si="12">IF(COUNT(AE5,AI5,AM5,AQ5,AU5)&lt;5,"",SUM(AE5,AI5,AM5,AQ5,AU5))</f>
        <v>223524.196</v>
      </c>
      <c r="AZ5" s="146">
        <f t="shared" si="12"/>
        <v>215816.39899999989</v>
      </c>
      <c r="BA5" s="146">
        <f t="shared" si="12"/>
        <v>6889.0180000000009</v>
      </c>
      <c r="BB5" s="310">
        <f t="shared" ref="BB5:BB21" si="13">IF(AND(ISNUMBER(AY5),ISNUMBER(BA5)), IF(AY5=0, 0, BA5/AY5), "")</f>
        <v>3.0820010197016887E-2</v>
      </c>
      <c r="BE5" s="448">
        <v>2016</v>
      </c>
      <c r="BF5" s="134" t="s">
        <v>13</v>
      </c>
      <c r="BG5" s="314">
        <f t="shared" ref="BG5:BI7" si="14">IF(COUNT(C5, AE5)&lt;2, "", C5+AE5)</f>
        <v>1016003.921</v>
      </c>
      <c r="BH5" s="315">
        <f t="shared" si="14"/>
        <v>973867.84600000014</v>
      </c>
      <c r="BI5" s="315">
        <f t="shared" si="14"/>
        <v>35753.889999999956</v>
      </c>
      <c r="BJ5" s="310">
        <f t="shared" ref="BJ5:BJ21" si="15">IF(AND(ISNUMBER(BG5),ISNUMBER(BI5)), IF(BG5=0, 0, BI5/BG5), "")</f>
        <v>3.5190700804391836E-2</v>
      </c>
      <c r="BK5" s="314">
        <f t="shared" ref="BK5:BM7" si="16">IF(COUNT(G5, AI5)&lt;2, "", G5+AI5)</f>
        <v>0</v>
      </c>
      <c r="BL5" s="315">
        <f t="shared" si="16"/>
        <v>0</v>
      </c>
      <c r="BM5" s="315">
        <f t="shared" si="16"/>
        <v>0</v>
      </c>
      <c r="BN5" s="310">
        <f t="shared" ref="BN5:BN21" si="17">IF(AND(ISNUMBER(BK5),ISNUMBER(BM5)), IF(BK5=0, 0, BM5/BK5), "")</f>
        <v>0</v>
      </c>
      <c r="BO5" s="314">
        <f t="shared" ref="BO5:BQ7" si="18">IF(COUNT(K5, AM5)&lt;2, "", K5+AM5)</f>
        <v>0</v>
      </c>
      <c r="BP5" s="315">
        <f t="shared" si="18"/>
        <v>0</v>
      </c>
      <c r="BQ5" s="315">
        <f t="shared" si="18"/>
        <v>0</v>
      </c>
      <c r="BR5" s="310">
        <f t="shared" ref="BR5:BR21" si="19">IF(AND(ISNUMBER(BO5),ISNUMBER(BQ5)), IF(BO5=0, 0, BQ5/BO5), "")</f>
        <v>0</v>
      </c>
      <c r="BS5" s="314">
        <f t="shared" ref="BS5:BU7" si="20">IF(COUNT(O5, AQ5)&lt;2, "", O5+AQ5)</f>
        <v>134043.22837500001</v>
      </c>
      <c r="BT5" s="315">
        <f t="shared" si="20"/>
        <v>134043.22837500001</v>
      </c>
      <c r="BU5" s="315">
        <f t="shared" si="20"/>
        <v>0</v>
      </c>
      <c r="BV5" s="310">
        <f t="shared" ref="BV5:BV21" si="21">IF(AND(ISNUMBER(BS5),ISNUMBER(BU5)), IF(BS5=0, 0, BU5/BS5), "")</f>
        <v>0</v>
      </c>
      <c r="BW5" s="314">
        <f t="shared" ref="BW5:BY7" si="22">IF(COUNT(S5, AU5)&lt;2, "", S5+AU5)</f>
        <v>128513.35312500002</v>
      </c>
      <c r="BX5" s="315">
        <f t="shared" si="22"/>
        <v>128513.35312500002</v>
      </c>
      <c r="BY5" s="315">
        <f t="shared" si="22"/>
        <v>0</v>
      </c>
      <c r="BZ5" s="310">
        <f t="shared" ref="BZ5:BZ21" si="23">IF(AND(ISNUMBER(BW5),ISNUMBER(BY5)), IF(BW5=0, 0, BY5/BW5), "")</f>
        <v>0</v>
      </c>
      <c r="CA5" s="313">
        <f t="shared" ref="CA5:CC7" si="24">IF(COUNT(BG5,BK5,BO5,BS5,BW5)&lt;5,"",SUM(BG5,BK5,BO5,BS5,BW5))</f>
        <v>1278560.5024999999</v>
      </c>
      <c r="CB5" s="146">
        <f t="shared" si="24"/>
        <v>1236424.4275000002</v>
      </c>
      <c r="CC5" s="146">
        <f t="shared" si="24"/>
        <v>35753.889999999956</v>
      </c>
      <c r="CD5" s="310">
        <f t="shared" ref="CD5:CD21" si="25">IF(AND(ISNUMBER(CA5),ISNUMBER(CC5)), IF(CA5=0, 0, CC5/CA5), "")</f>
        <v>2.7964175281568231E-2</v>
      </c>
    </row>
    <row r="6" spans="1:82">
      <c r="A6" s="449"/>
      <c r="B6" s="130" t="s">
        <v>14</v>
      </c>
      <c r="C6" s="149">
        <v>666725.43900000001</v>
      </c>
      <c r="D6" s="150">
        <v>640037.29900000035</v>
      </c>
      <c r="E6" s="150">
        <v>22135.328000000016</v>
      </c>
      <c r="F6" s="316">
        <f t="shared" si="0"/>
        <v>3.3200065132058081E-2</v>
      </c>
      <c r="G6" s="149">
        <v>0</v>
      </c>
      <c r="H6" s="150">
        <v>0</v>
      </c>
      <c r="I6" s="150">
        <v>0</v>
      </c>
      <c r="J6" s="316">
        <f t="shared" si="1"/>
        <v>0</v>
      </c>
      <c r="K6" s="317">
        <v>0</v>
      </c>
      <c r="L6" s="318">
        <v>0</v>
      </c>
      <c r="M6" s="318">
        <v>0</v>
      </c>
      <c r="N6" s="316">
        <f t="shared" si="2"/>
        <v>0</v>
      </c>
      <c r="O6" s="149">
        <v>118113.79337500004</v>
      </c>
      <c r="P6" s="150">
        <v>118113.79337500004</v>
      </c>
      <c r="Q6" s="150">
        <v>0</v>
      </c>
      <c r="R6" s="316">
        <f t="shared" si="3"/>
        <v>0</v>
      </c>
      <c r="S6" s="149">
        <v>104833.45162499999</v>
      </c>
      <c r="T6" s="150">
        <v>104833.45162499999</v>
      </c>
      <c r="U6" s="150">
        <v>0</v>
      </c>
      <c r="V6" s="316">
        <f t="shared" si="4"/>
        <v>0</v>
      </c>
      <c r="W6" s="319">
        <f t="shared" si="5"/>
        <v>889672.68400000001</v>
      </c>
      <c r="X6" s="153">
        <f t="shared" si="5"/>
        <v>862984.54400000034</v>
      </c>
      <c r="Y6" s="153">
        <f t="shared" si="5"/>
        <v>22135.328000000016</v>
      </c>
      <c r="Z6" s="316">
        <f t="shared" si="6"/>
        <v>2.4880305305630825E-2</v>
      </c>
      <c r="AC6" s="449"/>
      <c r="AD6" s="130" t="s">
        <v>14</v>
      </c>
      <c r="AE6" s="149">
        <v>166897.19000000003</v>
      </c>
      <c r="AF6" s="150">
        <v>162252.18300000011</v>
      </c>
      <c r="AG6" s="150">
        <v>3886.5789999999979</v>
      </c>
      <c r="AH6" s="316">
        <f t="shared" si="7"/>
        <v>2.3287264453044399E-2</v>
      </c>
      <c r="AI6" s="149">
        <v>0</v>
      </c>
      <c r="AJ6" s="150">
        <v>0</v>
      </c>
      <c r="AK6" s="150">
        <v>0</v>
      </c>
      <c r="AL6" s="316">
        <f t="shared" si="8"/>
        <v>0</v>
      </c>
      <c r="AM6" s="149">
        <v>0</v>
      </c>
      <c r="AN6" s="150">
        <v>0</v>
      </c>
      <c r="AO6" s="150">
        <v>0</v>
      </c>
      <c r="AP6" s="316">
        <f t="shared" si="9"/>
        <v>0</v>
      </c>
      <c r="AQ6" s="149">
        <v>1668.2</v>
      </c>
      <c r="AR6" s="150">
        <v>1668.2</v>
      </c>
      <c r="AS6" s="150">
        <v>0</v>
      </c>
      <c r="AT6" s="316">
        <f t="shared" si="10"/>
        <v>0</v>
      </c>
      <c r="AU6" s="149">
        <v>21507.4</v>
      </c>
      <c r="AV6" s="150">
        <v>21507.4</v>
      </c>
      <c r="AW6" s="150">
        <v>0</v>
      </c>
      <c r="AX6" s="316">
        <f t="shared" si="11"/>
        <v>0</v>
      </c>
      <c r="AY6" s="319">
        <f t="shared" si="12"/>
        <v>190072.79000000004</v>
      </c>
      <c r="AZ6" s="153">
        <f t="shared" si="12"/>
        <v>185427.78300000011</v>
      </c>
      <c r="BA6" s="153">
        <f t="shared" si="12"/>
        <v>3886.5789999999979</v>
      </c>
      <c r="BB6" s="316">
        <f t="shared" si="13"/>
        <v>2.0447845270225144E-2</v>
      </c>
      <c r="BE6" s="449"/>
      <c r="BF6" s="130" t="s">
        <v>14</v>
      </c>
      <c r="BG6" s="320">
        <f t="shared" si="14"/>
        <v>833622.62900000007</v>
      </c>
      <c r="BH6" s="321">
        <f t="shared" si="14"/>
        <v>802289.48200000043</v>
      </c>
      <c r="BI6" s="321">
        <f t="shared" si="14"/>
        <v>26021.907000000014</v>
      </c>
      <c r="BJ6" s="316">
        <f t="shared" si="15"/>
        <v>3.1215451806071368E-2</v>
      </c>
      <c r="BK6" s="320">
        <f t="shared" si="16"/>
        <v>0</v>
      </c>
      <c r="BL6" s="321">
        <f t="shared" si="16"/>
        <v>0</v>
      </c>
      <c r="BM6" s="321">
        <f t="shared" si="16"/>
        <v>0</v>
      </c>
      <c r="BN6" s="316">
        <f t="shared" si="17"/>
        <v>0</v>
      </c>
      <c r="BO6" s="320">
        <f t="shared" si="18"/>
        <v>0</v>
      </c>
      <c r="BP6" s="321">
        <f t="shared" si="18"/>
        <v>0</v>
      </c>
      <c r="BQ6" s="321">
        <f t="shared" si="18"/>
        <v>0</v>
      </c>
      <c r="BR6" s="316">
        <f t="shared" si="19"/>
        <v>0</v>
      </c>
      <c r="BS6" s="320">
        <f t="shared" si="20"/>
        <v>119781.99337500003</v>
      </c>
      <c r="BT6" s="321">
        <f t="shared" si="20"/>
        <v>119781.99337500003</v>
      </c>
      <c r="BU6" s="321">
        <f t="shared" si="20"/>
        <v>0</v>
      </c>
      <c r="BV6" s="316">
        <f t="shared" si="21"/>
        <v>0</v>
      </c>
      <c r="BW6" s="320">
        <f t="shared" si="22"/>
        <v>126340.85162499998</v>
      </c>
      <c r="BX6" s="321">
        <f t="shared" si="22"/>
        <v>126340.85162499998</v>
      </c>
      <c r="BY6" s="321">
        <f t="shared" si="22"/>
        <v>0</v>
      </c>
      <c r="BZ6" s="316">
        <f t="shared" si="23"/>
        <v>0</v>
      </c>
      <c r="CA6" s="319">
        <f t="shared" si="24"/>
        <v>1079745.4740000002</v>
      </c>
      <c r="CB6" s="153">
        <f t="shared" si="24"/>
        <v>1048412.3270000005</v>
      </c>
      <c r="CC6" s="153">
        <f t="shared" si="24"/>
        <v>26021.907000000014</v>
      </c>
      <c r="CD6" s="316">
        <f t="shared" si="25"/>
        <v>2.4100038042854544E-2</v>
      </c>
    </row>
    <row r="7" spans="1:82">
      <c r="A7" s="449"/>
      <c r="B7" s="131" t="s">
        <v>15</v>
      </c>
      <c r="C7" s="156">
        <v>523870.05499999883</v>
      </c>
      <c r="D7" s="157">
        <v>508164.690999999</v>
      </c>
      <c r="E7" s="157">
        <v>12605.775999999993</v>
      </c>
      <c r="F7" s="322">
        <f t="shared" si="0"/>
        <v>2.4062791678367685E-2</v>
      </c>
      <c r="G7" s="156">
        <v>0</v>
      </c>
      <c r="H7" s="157">
        <v>0</v>
      </c>
      <c r="I7" s="157">
        <v>0</v>
      </c>
      <c r="J7" s="322">
        <f t="shared" si="1"/>
        <v>0</v>
      </c>
      <c r="K7" s="323">
        <v>0</v>
      </c>
      <c r="L7" s="324">
        <v>0</v>
      </c>
      <c r="M7" s="324">
        <v>0</v>
      </c>
      <c r="N7" s="322">
        <f t="shared" si="2"/>
        <v>0</v>
      </c>
      <c r="O7" s="156">
        <v>90466.519375000018</v>
      </c>
      <c r="P7" s="157">
        <v>90466.519375000018</v>
      </c>
      <c r="Q7" s="157">
        <v>0</v>
      </c>
      <c r="R7" s="322">
        <f t="shared" si="3"/>
        <v>0</v>
      </c>
      <c r="S7" s="156">
        <v>107207.34012499999</v>
      </c>
      <c r="T7" s="157">
        <v>107207.34012499999</v>
      </c>
      <c r="U7" s="157">
        <v>0</v>
      </c>
      <c r="V7" s="322">
        <f t="shared" si="4"/>
        <v>0</v>
      </c>
      <c r="W7" s="325">
        <f t="shared" si="5"/>
        <v>721543.91449999879</v>
      </c>
      <c r="X7" s="160">
        <f t="shared" si="5"/>
        <v>705838.55049999896</v>
      </c>
      <c r="Y7" s="160">
        <f t="shared" si="5"/>
        <v>12605.775999999993</v>
      </c>
      <c r="Z7" s="322">
        <f t="shared" si="6"/>
        <v>1.747055965226357E-2</v>
      </c>
      <c r="AC7" s="449"/>
      <c r="AD7" s="131" t="s">
        <v>15</v>
      </c>
      <c r="AE7" s="156">
        <v>120069.89099999993</v>
      </c>
      <c r="AF7" s="157">
        <v>118430.4469999999</v>
      </c>
      <c r="AG7" s="157">
        <v>1093.7910000000002</v>
      </c>
      <c r="AH7" s="322">
        <f t="shared" si="7"/>
        <v>9.1096193299617535E-3</v>
      </c>
      <c r="AI7" s="156">
        <v>0</v>
      </c>
      <c r="AJ7" s="157">
        <v>0</v>
      </c>
      <c r="AK7" s="157">
        <v>0</v>
      </c>
      <c r="AL7" s="322">
        <f t="shared" si="8"/>
        <v>0</v>
      </c>
      <c r="AM7" s="156">
        <v>0</v>
      </c>
      <c r="AN7" s="157">
        <v>0</v>
      </c>
      <c r="AO7" s="157">
        <v>0</v>
      </c>
      <c r="AP7" s="322">
        <f t="shared" si="9"/>
        <v>0</v>
      </c>
      <c r="AQ7" s="156">
        <v>1336.7</v>
      </c>
      <c r="AR7" s="157">
        <v>1336.7</v>
      </c>
      <c r="AS7" s="157">
        <v>0</v>
      </c>
      <c r="AT7" s="322">
        <f t="shared" si="10"/>
        <v>0</v>
      </c>
      <c r="AU7" s="156">
        <v>27766.400000000001</v>
      </c>
      <c r="AV7" s="157">
        <v>27766.400000000001</v>
      </c>
      <c r="AW7" s="157">
        <v>0</v>
      </c>
      <c r="AX7" s="322">
        <f t="shared" si="11"/>
        <v>0</v>
      </c>
      <c r="AY7" s="325">
        <f t="shared" si="12"/>
        <v>149172.99099999992</v>
      </c>
      <c r="AZ7" s="160">
        <f t="shared" si="12"/>
        <v>147533.5469999999</v>
      </c>
      <c r="BA7" s="160">
        <f t="shared" si="12"/>
        <v>1093.7910000000002</v>
      </c>
      <c r="BB7" s="322">
        <f t="shared" si="13"/>
        <v>7.3323662190295609E-3</v>
      </c>
      <c r="BE7" s="449"/>
      <c r="BF7" s="131" t="s">
        <v>15</v>
      </c>
      <c r="BG7" s="326">
        <f t="shared" si="14"/>
        <v>643939.94599999872</v>
      </c>
      <c r="BH7" s="327">
        <f t="shared" si="14"/>
        <v>626595.13799999887</v>
      </c>
      <c r="BI7" s="327">
        <f t="shared" si="14"/>
        <v>13699.566999999992</v>
      </c>
      <c r="BJ7" s="322">
        <f t="shared" si="15"/>
        <v>2.1274603455024702E-2</v>
      </c>
      <c r="BK7" s="326">
        <f t="shared" si="16"/>
        <v>0</v>
      </c>
      <c r="BL7" s="327">
        <f t="shared" si="16"/>
        <v>0</v>
      </c>
      <c r="BM7" s="327">
        <f t="shared" si="16"/>
        <v>0</v>
      </c>
      <c r="BN7" s="322">
        <f t="shared" si="17"/>
        <v>0</v>
      </c>
      <c r="BO7" s="326">
        <f t="shared" si="18"/>
        <v>0</v>
      </c>
      <c r="BP7" s="327">
        <f t="shared" si="18"/>
        <v>0</v>
      </c>
      <c r="BQ7" s="327">
        <f t="shared" si="18"/>
        <v>0</v>
      </c>
      <c r="BR7" s="322">
        <f t="shared" si="19"/>
        <v>0</v>
      </c>
      <c r="BS7" s="326">
        <f t="shared" si="20"/>
        <v>91803.219375000015</v>
      </c>
      <c r="BT7" s="327">
        <f t="shared" si="20"/>
        <v>91803.219375000015</v>
      </c>
      <c r="BU7" s="327">
        <f t="shared" si="20"/>
        <v>0</v>
      </c>
      <c r="BV7" s="322">
        <f t="shared" si="21"/>
        <v>0</v>
      </c>
      <c r="BW7" s="326">
        <f t="shared" si="22"/>
        <v>134973.74012499998</v>
      </c>
      <c r="BX7" s="327">
        <f t="shared" si="22"/>
        <v>134973.74012499998</v>
      </c>
      <c r="BY7" s="327">
        <f t="shared" si="22"/>
        <v>0</v>
      </c>
      <c r="BZ7" s="322">
        <f t="shared" si="23"/>
        <v>0</v>
      </c>
      <c r="CA7" s="325">
        <f t="shared" si="24"/>
        <v>870716.90549999871</v>
      </c>
      <c r="CB7" s="160">
        <f t="shared" si="24"/>
        <v>853372.09749999887</v>
      </c>
      <c r="CC7" s="160">
        <f t="shared" si="24"/>
        <v>13699.566999999992</v>
      </c>
      <c r="CD7" s="322">
        <f t="shared" si="25"/>
        <v>1.573366373555499E-2</v>
      </c>
    </row>
    <row r="8" spans="1:82" ht="15">
      <c r="A8" s="449"/>
      <c r="B8" s="132" t="s">
        <v>16</v>
      </c>
      <c r="C8" s="328">
        <f t="shared" ref="C8:E8" si="26">IF(COUNT(C5:C7)=0,"",SUM(C5:C7))</f>
        <v>2006787.2189999986</v>
      </c>
      <c r="D8" s="167">
        <f t="shared" si="26"/>
        <v>1929965.4369999997</v>
      </c>
      <c r="E8" s="167">
        <f t="shared" si="26"/>
        <v>63605.975999999959</v>
      </c>
      <c r="F8" s="329">
        <f t="shared" si="0"/>
        <v>3.1695426100877513E-2</v>
      </c>
      <c r="G8" s="328">
        <f t="shared" ref="G8:I8" si="27">IF(COUNT(G5:G7)=0,"",SUM(G5:G7))</f>
        <v>0</v>
      </c>
      <c r="H8" s="167">
        <f t="shared" si="27"/>
        <v>0</v>
      </c>
      <c r="I8" s="167">
        <f t="shared" si="27"/>
        <v>0</v>
      </c>
      <c r="J8" s="329">
        <f t="shared" si="1"/>
        <v>0</v>
      </c>
      <c r="K8" s="328">
        <f t="shared" ref="K8:M8" si="28">IF(COUNT(K5:K7)=0,"",SUM(K5:K7))</f>
        <v>0</v>
      </c>
      <c r="L8" s="167">
        <f t="shared" si="28"/>
        <v>0</v>
      </c>
      <c r="M8" s="167">
        <f t="shared" si="28"/>
        <v>0</v>
      </c>
      <c r="N8" s="329">
        <f t="shared" si="2"/>
        <v>0</v>
      </c>
      <c r="O8" s="328">
        <f t="shared" ref="O8:Q8" si="29">IF(COUNT(O5:O7)=0,"",SUM(O5:O7))</f>
        <v>340879.54112500005</v>
      </c>
      <c r="P8" s="167">
        <f t="shared" si="29"/>
        <v>340879.54112500005</v>
      </c>
      <c r="Q8" s="167">
        <f t="shared" si="29"/>
        <v>0</v>
      </c>
      <c r="R8" s="329">
        <f t="shared" si="3"/>
        <v>0</v>
      </c>
      <c r="S8" s="328">
        <f t="shared" ref="S8:U8" si="30">IF(COUNT(S5:S7)=0,"",SUM(S5:S7))</f>
        <v>318586.144875</v>
      </c>
      <c r="T8" s="167">
        <f t="shared" si="30"/>
        <v>318586.144875</v>
      </c>
      <c r="U8" s="167">
        <f t="shared" si="30"/>
        <v>0</v>
      </c>
      <c r="V8" s="329">
        <f t="shared" si="4"/>
        <v>0</v>
      </c>
      <c r="W8" s="330">
        <f t="shared" ref="W8:Y8" si="31">IF(COUNT(W5:W7)=0,"",SUM(W5:W7))</f>
        <v>2666252.9049999984</v>
      </c>
      <c r="X8" s="166">
        <f t="shared" si="31"/>
        <v>2589431.1229999997</v>
      </c>
      <c r="Y8" s="166">
        <f t="shared" si="31"/>
        <v>63605.975999999959</v>
      </c>
      <c r="Z8" s="329">
        <f t="shared" si="6"/>
        <v>2.3855942502948719E-2</v>
      </c>
      <c r="AC8" s="449"/>
      <c r="AD8" s="132" t="s">
        <v>16</v>
      </c>
      <c r="AE8" s="328">
        <f t="shared" ref="AE8:AG8" si="32">IF(COUNT(AE5:AE7)=0,"",SUM(AE5:AE7))</f>
        <v>486779.277</v>
      </c>
      <c r="AF8" s="167">
        <f t="shared" si="32"/>
        <v>472787.02899999986</v>
      </c>
      <c r="AG8" s="167">
        <f t="shared" si="32"/>
        <v>11869.387999999999</v>
      </c>
      <c r="AH8" s="329">
        <f t="shared" si="7"/>
        <v>2.4383511297256803E-2</v>
      </c>
      <c r="AI8" s="328">
        <f t="shared" ref="AI8:AK8" si="33">IF(COUNT(AI5:AI7)=0,"",SUM(AI5:AI7))</f>
        <v>0</v>
      </c>
      <c r="AJ8" s="167">
        <f t="shared" si="33"/>
        <v>0</v>
      </c>
      <c r="AK8" s="167">
        <f t="shared" si="33"/>
        <v>0</v>
      </c>
      <c r="AL8" s="329">
        <f t="shared" si="8"/>
        <v>0</v>
      </c>
      <c r="AM8" s="328">
        <f t="shared" ref="AM8:AO8" si="34">IF(COUNT(AM5:AM7)=0,"",SUM(AM5:AM7))</f>
        <v>0</v>
      </c>
      <c r="AN8" s="167">
        <f t="shared" si="34"/>
        <v>0</v>
      </c>
      <c r="AO8" s="167">
        <f t="shared" si="34"/>
        <v>0</v>
      </c>
      <c r="AP8" s="329">
        <f t="shared" si="9"/>
        <v>0</v>
      </c>
      <c r="AQ8" s="328">
        <f t="shared" ref="AQ8:AS8" si="35">IF(COUNT(AQ5:AQ7)=0,"",SUM(AQ5:AQ7))</f>
        <v>4748.8999999999996</v>
      </c>
      <c r="AR8" s="167">
        <f t="shared" si="35"/>
        <v>4748.8999999999996</v>
      </c>
      <c r="AS8" s="167">
        <f t="shared" si="35"/>
        <v>0</v>
      </c>
      <c r="AT8" s="329">
        <f t="shared" si="10"/>
        <v>0</v>
      </c>
      <c r="AU8" s="328">
        <f t="shared" ref="AU8:AW8" si="36">IF(COUNT(AU5:AU7)=0,"",SUM(AU5:AU7))</f>
        <v>71241.8</v>
      </c>
      <c r="AV8" s="167">
        <f t="shared" si="36"/>
        <v>71241.8</v>
      </c>
      <c r="AW8" s="167">
        <f t="shared" si="36"/>
        <v>0</v>
      </c>
      <c r="AX8" s="329">
        <f t="shared" si="11"/>
        <v>0</v>
      </c>
      <c r="AY8" s="330">
        <f t="shared" ref="AY8:BA8" si="37">IF(COUNT(AY5:AY7)=0,"",SUM(AY5:AY7))</f>
        <v>562769.97699999996</v>
      </c>
      <c r="AZ8" s="166">
        <f t="shared" si="37"/>
        <v>548777.72899999993</v>
      </c>
      <c r="BA8" s="166">
        <f t="shared" si="37"/>
        <v>11869.387999999999</v>
      </c>
      <c r="BB8" s="329">
        <f t="shared" si="13"/>
        <v>2.1091011399138656E-2</v>
      </c>
      <c r="BE8" s="449"/>
      <c r="BF8" s="132" t="s">
        <v>16</v>
      </c>
      <c r="BG8" s="328">
        <f t="shared" ref="BG8:BI8" si="38">IF(COUNT(BG5:BG7)=0,"",SUM(BG5:BG7))</f>
        <v>2493566.4959999989</v>
      </c>
      <c r="BH8" s="167">
        <f t="shared" si="38"/>
        <v>2402752.4659999995</v>
      </c>
      <c r="BI8" s="167">
        <f t="shared" si="38"/>
        <v>75475.363999999958</v>
      </c>
      <c r="BJ8" s="329">
        <f t="shared" si="15"/>
        <v>3.0268037415914974E-2</v>
      </c>
      <c r="BK8" s="328">
        <f t="shared" ref="BK8:BM8" si="39">IF(COUNT(BK5:BK7)=0,"",SUM(BK5:BK7))</f>
        <v>0</v>
      </c>
      <c r="BL8" s="167">
        <f t="shared" si="39"/>
        <v>0</v>
      </c>
      <c r="BM8" s="167">
        <f t="shared" si="39"/>
        <v>0</v>
      </c>
      <c r="BN8" s="329">
        <f t="shared" si="17"/>
        <v>0</v>
      </c>
      <c r="BO8" s="328">
        <f t="shared" ref="BO8:BQ8" si="40">IF(COUNT(BO5:BO7)=0,"",SUM(BO5:BO7))</f>
        <v>0</v>
      </c>
      <c r="BP8" s="167">
        <f t="shared" si="40"/>
        <v>0</v>
      </c>
      <c r="BQ8" s="167">
        <f t="shared" si="40"/>
        <v>0</v>
      </c>
      <c r="BR8" s="329">
        <f t="shared" si="19"/>
        <v>0</v>
      </c>
      <c r="BS8" s="328">
        <f t="shared" ref="BS8:BU8" si="41">IF(COUNT(BS5:BS7)=0,"",SUM(BS5:BS7))</f>
        <v>345628.44112500001</v>
      </c>
      <c r="BT8" s="167">
        <f t="shared" si="41"/>
        <v>345628.44112500001</v>
      </c>
      <c r="BU8" s="167">
        <f t="shared" si="41"/>
        <v>0</v>
      </c>
      <c r="BV8" s="329">
        <f t="shared" si="21"/>
        <v>0</v>
      </c>
      <c r="BW8" s="328">
        <f t="shared" ref="BW8:BY8" si="42">IF(COUNT(BW5:BW7)=0,"",SUM(BW5:BW7))</f>
        <v>389827.94487499999</v>
      </c>
      <c r="BX8" s="167">
        <f t="shared" si="42"/>
        <v>389827.94487499999</v>
      </c>
      <c r="BY8" s="167">
        <f t="shared" si="42"/>
        <v>0</v>
      </c>
      <c r="BZ8" s="329">
        <f t="shared" si="23"/>
        <v>0</v>
      </c>
      <c r="CA8" s="330">
        <f t="shared" ref="CA8:CC8" si="43">IF(COUNT(CA5:CA7)=0,"",SUM(CA5:CA7))</f>
        <v>3229022.8819999984</v>
      </c>
      <c r="CB8" s="166">
        <f t="shared" si="43"/>
        <v>3138208.8519999995</v>
      </c>
      <c r="CC8" s="166">
        <f t="shared" si="43"/>
        <v>75475.363999999958</v>
      </c>
      <c r="CD8" s="329">
        <f t="shared" si="25"/>
        <v>2.3374056721843943E-2</v>
      </c>
    </row>
    <row r="9" spans="1:82">
      <c r="A9" s="449"/>
      <c r="B9" s="129" t="s">
        <v>17</v>
      </c>
      <c r="C9" s="170">
        <v>476820.58600000065</v>
      </c>
      <c r="D9" s="171">
        <v>467612.65200000006</v>
      </c>
      <c r="E9" s="171">
        <v>6567.852000000009</v>
      </c>
      <c r="F9" s="331">
        <f t="shared" si="0"/>
        <v>1.3774262674137144E-2</v>
      </c>
      <c r="G9" s="170">
        <v>0</v>
      </c>
      <c r="H9" s="171">
        <v>0</v>
      </c>
      <c r="I9" s="171">
        <v>0</v>
      </c>
      <c r="J9" s="331">
        <f t="shared" si="1"/>
        <v>0</v>
      </c>
      <c r="K9" s="332">
        <v>0</v>
      </c>
      <c r="L9" s="333">
        <v>0</v>
      </c>
      <c r="M9" s="333">
        <v>0</v>
      </c>
      <c r="N9" s="331">
        <f t="shared" si="2"/>
        <v>0</v>
      </c>
      <c r="O9" s="170">
        <v>64678.909999999996</v>
      </c>
      <c r="P9" s="171">
        <v>64678.909999999996</v>
      </c>
      <c r="Q9" s="171">
        <v>0</v>
      </c>
      <c r="R9" s="331">
        <f t="shared" si="3"/>
        <v>0</v>
      </c>
      <c r="S9" s="170">
        <v>81149.023400000005</v>
      </c>
      <c r="T9" s="171">
        <v>81149.023400000005</v>
      </c>
      <c r="U9" s="171">
        <v>0</v>
      </c>
      <c r="V9" s="331">
        <f t="shared" si="4"/>
        <v>0</v>
      </c>
      <c r="W9" s="334">
        <f t="shared" ref="W9:Y11" si="44">IF(COUNT(C9,G9,K9,O9,S9)&lt;5,"",SUM(C9,G9,K9,O9,S9))</f>
        <v>622648.51940000057</v>
      </c>
      <c r="X9" s="174">
        <f t="shared" si="44"/>
        <v>613440.58539999998</v>
      </c>
      <c r="Y9" s="174">
        <f t="shared" si="44"/>
        <v>6567.852000000009</v>
      </c>
      <c r="Z9" s="331">
        <f t="shared" si="6"/>
        <v>1.054824960690335E-2</v>
      </c>
      <c r="AC9" s="449"/>
      <c r="AD9" s="129" t="s">
        <v>17</v>
      </c>
      <c r="AE9" s="170">
        <v>115666.66700000006</v>
      </c>
      <c r="AF9" s="171">
        <v>114688.92900000008</v>
      </c>
      <c r="AG9" s="171">
        <v>880.24499999999989</v>
      </c>
      <c r="AH9" s="331">
        <f t="shared" si="7"/>
        <v>7.6101872979533461E-3</v>
      </c>
      <c r="AI9" s="170">
        <v>0</v>
      </c>
      <c r="AJ9" s="171">
        <v>0</v>
      </c>
      <c r="AK9" s="171">
        <v>0</v>
      </c>
      <c r="AL9" s="331">
        <f t="shared" si="8"/>
        <v>0</v>
      </c>
      <c r="AM9" s="170">
        <v>0</v>
      </c>
      <c r="AN9" s="171">
        <v>0</v>
      </c>
      <c r="AO9" s="171">
        <v>0</v>
      </c>
      <c r="AP9" s="331">
        <f t="shared" si="9"/>
        <v>0</v>
      </c>
      <c r="AQ9" s="170">
        <v>1011.6</v>
      </c>
      <c r="AR9" s="171">
        <v>1011.6</v>
      </c>
      <c r="AS9" s="171">
        <v>0</v>
      </c>
      <c r="AT9" s="331">
        <f t="shared" si="10"/>
        <v>0</v>
      </c>
      <c r="AU9" s="170">
        <v>21309.1</v>
      </c>
      <c r="AV9" s="171">
        <v>21309.1</v>
      </c>
      <c r="AW9" s="171">
        <v>0</v>
      </c>
      <c r="AX9" s="331">
        <f t="shared" si="11"/>
        <v>0</v>
      </c>
      <c r="AY9" s="334">
        <f t="shared" ref="AY9:BA11" si="45">IF(COUNT(AE9,AI9,AM9,AQ9,AU9)&lt;5,"",SUM(AE9,AI9,AM9,AQ9,AU9))</f>
        <v>137987.36700000006</v>
      </c>
      <c r="AZ9" s="174">
        <f t="shared" si="45"/>
        <v>137009.62900000007</v>
      </c>
      <c r="BA9" s="174">
        <f t="shared" si="45"/>
        <v>880.24499999999989</v>
      </c>
      <c r="BB9" s="331">
        <f t="shared" si="13"/>
        <v>6.3791709280169072E-3</v>
      </c>
      <c r="BE9" s="449"/>
      <c r="BF9" s="129" t="s">
        <v>17</v>
      </c>
      <c r="BG9" s="335">
        <f t="shared" ref="BG9:BI11" si="46">IF(COUNT(C9, AE9)&lt;2, "", C9+AE9)</f>
        <v>592487.25300000072</v>
      </c>
      <c r="BH9" s="336">
        <f t="shared" si="46"/>
        <v>582301.58100000012</v>
      </c>
      <c r="BI9" s="336">
        <f t="shared" si="46"/>
        <v>7448.0970000000088</v>
      </c>
      <c r="BJ9" s="331">
        <f t="shared" si="15"/>
        <v>1.2570898297452485E-2</v>
      </c>
      <c r="BK9" s="335">
        <f t="shared" ref="BK9:BM11" si="47">IF(COUNT(G9, AI9)&lt;2, "", G9+AI9)</f>
        <v>0</v>
      </c>
      <c r="BL9" s="336">
        <f t="shared" si="47"/>
        <v>0</v>
      </c>
      <c r="BM9" s="336">
        <f t="shared" si="47"/>
        <v>0</v>
      </c>
      <c r="BN9" s="331">
        <f t="shared" si="17"/>
        <v>0</v>
      </c>
      <c r="BO9" s="335">
        <f t="shared" ref="BO9:BQ11" si="48">IF(COUNT(K9, AM9)&lt;2, "", K9+AM9)</f>
        <v>0</v>
      </c>
      <c r="BP9" s="336">
        <f t="shared" si="48"/>
        <v>0</v>
      </c>
      <c r="BQ9" s="336">
        <f t="shared" si="48"/>
        <v>0</v>
      </c>
      <c r="BR9" s="331">
        <f t="shared" si="19"/>
        <v>0</v>
      </c>
      <c r="BS9" s="335">
        <f t="shared" ref="BS9:BU11" si="49">IF(COUNT(O9, AQ9)&lt;2, "", O9+AQ9)</f>
        <v>65690.509999999995</v>
      </c>
      <c r="BT9" s="336">
        <f t="shared" si="49"/>
        <v>65690.509999999995</v>
      </c>
      <c r="BU9" s="336">
        <f t="shared" si="49"/>
        <v>0</v>
      </c>
      <c r="BV9" s="331">
        <f t="shared" si="21"/>
        <v>0</v>
      </c>
      <c r="BW9" s="335">
        <f t="shared" ref="BW9:BY11" si="50">IF(COUNT(S9, AU9)&lt;2, "", S9+AU9)</f>
        <v>102458.12340000001</v>
      </c>
      <c r="BX9" s="336">
        <f t="shared" si="50"/>
        <v>102458.12340000001</v>
      </c>
      <c r="BY9" s="336">
        <f t="shared" si="50"/>
        <v>0</v>
      </c>
      <c r="BZ9" s="331">
        <f t="shared" si="23"/>
        <v>0</v>
      </c>
      <c r="CA9" s="334">
        <f t="shared" ref="CA9:CC11" si="51">IF(COUNT(BG9,BK9,BO9,BS9,BW9)&lt;5,"",SUM(BG9,BK9,BO9,BS9,BW9))</f>
        <v>760635.88640000077</v>
      </c>
      <c r="CB9" s="174">
        <f t="shared" si="51"/>
        <v>750450.21440000017</v>
      </c>
      <c r="CC9" s="174">
        <f t="shared" si="51"/>
        <v>7448.0970000000088</v>
      </c>
      <c r="CD9" s="331">
        <f t="shared" si="25"/>
        <v>9.791934791889674E-3</v>
      </c>
    </row>
    <row r="10" spans="1:82">
      <c r="A10" s="449"/>
      <c r="B10" s="130" t="s">
        <v>18</v>
      </c>
      <c r="C10" s="149">
        <v>359271.31300000031</v>
      </c>
      <c r="D10" s="150">
        <v>353835.60100000008</v>
      </c>
      <c r="E10" s="150">
        <v>4443.757999999998</v>
      </c>
      <c r="F10" s="316">
        <f t="shared" si="0"/>
        <v>1.2368808305048263E-2</v>
      </c>
      <c r="G10" s="149">
        <v>0</v>
      </c>
      <c r="H10" s="150">
        <v>0</v>
      </c>
      <c r="I10" s="150">
        <v>0</v>
      </c>
      <c r="J10" s="316">
        <f t="shared" si="1"/>
        <v>0</v>
      </c>
      <c r="K10" s="317">
        <v>0</v>
      </c>
      <c r="L10" s="318">
        <v>0</v>
      </c>
      <c r="M10" s="318">
        <v>0</v>
      </c>
      <c r="N10" s="316">
        <f t="shared" si="2"/>
        <v>0</v>
      </c>
      <c r="O10" s="149">
        <v>23081.618625000003</v>
      </c>
      <c r="P10" s="150">
        <v>23081.618625000003</v>
      </c>
      <c r="Q10" s="150">
        <v>0</v>
      </c>
      <c r="R10" s="316">
        <f t="shared" si="3"/>
        <v>0</v>
      </c>
      <c r="S10" s="149">
        <v>97790.102125000034</v>
      </c>
      <c r="T10" s="150">
        <v>97790.102125000034</v>
      </c>
      <c r="U10" s="150">
        <v>0</v>
      </c>
      <c r="V10" s="316">
        <f t="shared" si="4"/>
        <v>0</v>
      </c>
      <c r="W10" s="319">
        <f t="shared" si="44"/>
        <v>480143.03375000035</v>
      </c>
      <c r="X10" s="153">
        <f t="shared" si="44"/>
        <v>474707.32175000012</v>
      </c>
      <c r="Y10" s="153">
        <f t="shared" si="44"/>
        <v>4443.757999999998</v>
      </c>
      <c r="Z10" s="316">
        <f t="shared" si="6"/>
        <v>9.2550712759351672E-3</v>
      </c>
      <c r="AC10" s="449"/>
      <c r="AD10" s="130" t="s">
        <v>18</v>
      </c>
      <c r="AE10" s="149">
        <v>99012.817999999956</v>
      </c>
      <c r="AF10" s="150">
        <v>97672.556999999942</v>
      </c>
      <c r="AG10" s="150">
        <v>1124.9420000000002</v>
      </c>
      <c r="AH10" s="316">
        <f t="shared" si="7"/>
        <v>1.1361579467418054E-2</v>
      </c>
      <c r="AI10" s="149">
        <v>0</v>
      </c>
      <c r="AJ10" s="150">
        <v>0</v>
      </c>
      <c r="AK10" s="150">
        <v>0</v>
      </c>
      <c r="AL10" s="316">
        <f t="shared" si="8"/>
        <v>0</v>
      </c>
      <c r="AM10" s="149">
        <v>0</v>
      </c>
      <c r="AN10" s="150">
        <v>0</v>
      </c>
      <c r="AO10" s="150">
        <v>0</v>
      </c>
      <c r="AP10" s="316">
        <f t="shared" si="9"/>
        <v>0</v>
      </c>
      <c r="AQ10" s="149">
        <v>268.64999999999998</v>
      </c>
      <c r="AR10" s="150">
        <v>268.64999999999998</v>
      </c>
      <c r="AS10" s="150">
        <v>0</v>
      </c>
      <c r="AT10" s="316">
        <f t="shared" si="10"/>
        <v>0</v>
      </c>
      <c r="AU10" s="149">
        <v>27479</v>
      </c>
      <c r="AV10" s="150">
        <v>27479</v>
      </c>
      <c r="AW10" s="150">
        <v>0</v>
      </c>
      <c r="AX10" s="316">
        <f t="shared" si="11"/>
        <v>0</v>
      </c>
      <c r="AY10" s="319">
        <f t="shared" si="45"/>
        <v>126760.46799999995</v>
      </c>
      <c r="AZ10" s="153">
        <f t="shared" si="45"/>
        <v>125420.20699999994</v>
      </c>
      <c r="BA10" s="153">
        <f t="shared" si="45"/>
        <v>1124.9420000000002</v>
      </c>
      <c r="BB10" s="316">
        <f t="shared" si="13"/>
        <v>8.8745491220496332E-3</v>
      </c>
      <c r="BE10" s="449"/>
      <c r="BF10" s="130" t="s">
        <v>18</v>
      </c>
      <c r="BG10" s="320">
        <f t="shared" si="46"/>
        <v>458284.13100000028</v>
      </c>
      <c r="BH10" s="321">
        <f t="shared" si="46"/>
        <v>451508.15800000005</v>
      </c>
      <c r="BI10" s="321">
        <f t="shared" si="46"/>
        <v>5568.699999999998</v>
      </c>
      <c r="BJ10" s="316">
        <f t="shared" si="15"/>
        <v>1.2151195346539273E-2</v>
      </c>
      <c r="BK10" s="320">
        <f t="shared" si="47"/>
        <v>0</v>
      </c>
      <c r="BL10" s="321">
        <f t="shared" si="47"/>
        <v>0</v>
      </c>
      <c r="BM10" s="321">
        <f t="shared" si="47"/>
        <v>0</v>
      </c>
      <c r="BN10" s="316">
        <f t="shared" si="17"/>
        <v>0</v>
      </c>
      <c r="BO10" s="320">
        <f t="shared" si="48"/>
        <v>0</v>
      </c>
      <c r="BP10" s="321">
        <f t="shared" si="48"/>
        <v>0</v>
      </c>
      <c r="BQ10" s="321">
        <f t="shared" si="48"/>
        <v>0</v>
      </c>
      <c r="BR10" s="316">
        <f t="shared" si="19"/>
        <v>0</v>
      </c>
      <c r="BS10" s="320">
        <f t="shared" si="49"/>
        <v>23350.268625000004</v>
      </c>
      <c r="BT10" s="321">
        <f t="shared" si="49"/>
        <v>23350.268625000004</v>
      </c>
      <c r="BU10" s="321">
        <f t="shared" si="49"/>
        <v>0</v>
      </c>
      <c r="BV10" s="316">
        <f t="shared" si="21"/>
        <v>0</v>
      </c>
      <c r="BW10" s="320">
        <f t="shared" si="50"/>
        <v>125269.10212500003</v>
      </c>
      <c r="BX10" s="321">
        <f t="shared" si="50"/>
        <v>125269.10212500003</v>
      </c>
      <c r="BY10" s="321">
        <f t="shared" si="50"/>
        <v>0</v>
      </c>
      <c r="BZ10" s="316">
        <f t="shared" si="23"/>
        <v>0</v>
      </c>
      <c r="CA10" s="319">
        <f t="shared" si="51"/>
        <v>606903.50175000029</v>
      </c>
      <c r="CB10" s="153">
        <f t="shared" si="51"/>
        <v>600127.52875000006</v>
      </c>
      <c r="CC10" s="153">
        <f t="shared" si="51"/>
        <v>5568.699999999998</v>
      </c>
      <c r="CD10" s="316">
        <f t="shared" si="25"/>
        <v>9.1755937870562718E-3</v>
      </c>
    </row>
    <row r="11" spans="1:82">
      <c r="A11" s="449"/>
      <c r="B11" s="131" t="s">
        <v>19</v>
      </c>
      <c r="C11" s="156">
        <v>318767.80100000044</v>
      </c>
      <c r="D11" s="157">
        <v>315909.89800000028</v>
      </c>
      <c r="E11" s="157">
        <v>2378.4370000000004</v>
      </c>
      <c r="F11" s="322">
        <f t="shared" si="0"/>
        <v>7.4613464488528973E-3</v>
      </c>
      <c r="G11" s="156">
        <v>0</v>
      </c>
      <c r="H11" s="157">
        <v>0</v>
      </c>
      <c r="I11" s="157">
        <v>0</v>
      </c>
      <c r="J11" s="322">
        <f t="shared" si="1"/>
        <v>0</v>
      </c>
      <c r="K11" s="323">
        <v>0</v>
      </c>
      <c r="L11" s="324">
        <v>0</v>
      </c>
      <c r="M11" s="324">
        <v>0</v>
      </c>
      <c r="N11" s="322">
        <f t="shared" si="2"/>
        <v>0</v>
      </c>
      <c r="O11" s="156">
        <v>13217.79725</v>
      </c>
      <c r="P11" s="157">
        <v>13217.79725</v>
      </c>
      <c r="Q11" s="157">
        <v>0</v>
      </c>
      <c r="R11" s="322">
        <f t="shared" si="3"/>
        <v>0</v>
      </c>
      <c r="S11" s="156">
        <v>72626.585749999998</v>
      </c>
      <c r="T11" s="157">
        <v>72626.585749999998</v>
      </c>
      <c r="U11" s="157">
        <v>0</v>
      </c>
      <c r="V11" s="322">
        <f t="shared" si="4"/>
        <v>0</v>
      </c>
      <c r="W11" s="325">
        <f t="shared" si="44"/>
        <v>404612.18400000047</v>
      </c>
      <c r="X11" s="160">
        <f t="shared" si="44"/>
        <v>401754.28100000031</v>
      </c>
      <c r="Y11" s="160">
        <f t="shared" si="44"/>
        <v>2378.4370000000004</v>
      </c>
      <c r="Z11" s="322">
        <f t="shared" si="6"/>
        <v>5.8783128488290844E-3</v>
      </c>
      <c r="AC11" s="449"/>
      <c r="AD11" s="131" t="s">
        <v>19</v>
      </c>
      <c r="AE11" s="156">
        <v>62932.154000000075</v>
      </c>
      <c r="AF11" s="157">
        <v>62619.230000000069</v>
      </c>
      <c r="AG11" s="157">
        <v>201.13</v>
      </c>
      <c r="AH11" s="322">
        <f t="shared" si="7"/>
        <v>3.1959815009668944E-3</v>
      </c>
      <c r="AI11" s="156">
        <v>0</v>
      </c>
      <c r="AJ11" s="157">
        <v>0</v>
      </c>
      <c r="AK11" s="157">
        <v>0</v>
      </c>
      <c r="AL11" s="322">
        <f t="shared" si="8"/>
        <v>0</v>
      </c>
      <c r="AM11" s="156">
        <v>0</v>
      </c>
      <c r="AN11" s="157">
        <v>0</v>
      </c>
      <c r="AO11" s="157">
        <v>0</v>
      </c>
      <c r="AP11" s="322">
        <f t="shared" si="9"/>
        <v>0</v>
      </c>
      <c r="AQ11" s="156">
        <v>176.7</v>
      </c>
      <c r="AR11" s="157">
        <v>176.7</v>
      </c>
      <c r="AS11" s="157">
        <v>0</v>
      </c>
      <c r="AT11" s="322">
        <f t="shared" si="10"/>
        <v>0</v>
      </c>
      <c r="AU11" s="156">
        <v>27383.47</v>
      </c>
      <c r="AV11" s="157">
        <v>27383.47</v>
      </c>
      <c r="AW11" s="157">
        <v>0</v>
      </c>
      <c r="AX11" s="322">
        <f t="shared" si="11"/>
        <v>0</v>
      </c>
      <c r="AY11" s="325">
        <f t="shared" si="45"/>
        <v>90492.324000000081</v>
      </c>
      <c r="AZ11" s="160">
        <f t="shared" si="45"/>
        <v>90179.400000000067</v>
      </c>
      <c r="BA11" s="160">
        <f t="shared" si="45"/>
        <v>201.13</v>
      </c>
      <c r="BB11" s="322">
        <f t="shared" si="13"/>
        <v>2.2226194566513711E-3</v>
      </c>
      <c r="BE11" s="449"/>
      <c r="BF11" s="131" t="s">
        <v>19</v>
      </c>
      <c r="BG11" s="326">
        <f t="shared" si="46"/>
        <v>381699.95500000054</v>
      </c>
      <c r="BH11" s="327">
        <f t="shared" si="46"/>
        <v>378529.12800000038</v>
      </c>
      <c r="BI11" s="327">
        <f t="shared" si="46"/>
        <v>2579.5670000000005</v>
      </c>
      <c r="BJ11" s="322">
        <f t="shared" si="15"/>
        <v>6.7581013993045841E-3</v>
      </c>
      <c r="BK11" s="326">
        <f t="shared" si="47"/>
        <v>0</v>
      </c>
      <c r="BL11" s="327">
        <f t="shared" si="47"/>
        <v>0</v>
      </c>
      <c r="BM11" s="327">
        <f t="shared" si="47"/>
        <v>0</v>
      </c>
      <c r="BN11" s="322">
        <f t="shared" si="17"/>
        <v>0</v>
      </c>
      <c r="BO11" s="326">
        <f t="shared" si="48"/>
        <v>0</v>
      </c>
      <c r="BP11" s="327">
        <f t="shared" si="48"/>
        <v>0</v>
      </c>
      <c r="BQ11" s="327">
        <f t="shared" si="48"/>
        <v>0</v>
      </c>
      <c r="BR11" s="322">
        <f t="shared" si="19"/>
        <v>0</v>
      </c>
      <c r="BS11" s="326">
        <f t="shared" si="49"/>
        <v>13394.49725</v>
      </c>
      <c r="BT11" s="327">
        <f t="shared" si="49"/>
        <v>13394.49725</v>
      </c>
      <c r="BU11" s="327">
        <f t="shared" si="49"/>
        <v>0</v>
      </c>
      <c r="BV11" s="322">
        <f t="shared" si="21"/>
        <v>0</v>
      </c>
      <c r="BW11" s="326">
        <f t="shared" si="50"/>
        <v>100010.05575</v>
      </c>
      <c r="BX11" s="327">
        <f t="shared" si="50"/>
        <v>100010.05575</v>
      </c>
      <c r="BY11" s="327">
        <f t="shared" si="50"/>
        <v>0</v>
      </c>
      <c r="BZ11" s="322">
        <f t="shared" si="23"/>
        <v>0</v>
      </c>
      <c r="CA11" s="325">
        <f t="shared" si="51"/>
        <v>495104.50800000055</v>
      </c>
      <c r="CB11" s="160">
        <f t="shared" si="51"/>
        <v>491933.68100000039</v>
      </c>
      <c r="CC11" s="160">
        <f t="shared" si="51"/>
        <v>2579.5670000000005</v>
      </c>
      <c r="CD11" s="322">
        <f t="shared" si="25"/>
        <v>5.2101464606337166E-3</v>
      </c>
    </row>
    <row r="12" spans="1:82" ht="15">
      <c r="A12" s="449"/>
      <c r="B12" s="132" t="s">
        <v>20</v>
      </c>
      <c r="C12" s="328">
        <f t="shared" ref="C12:E12" si="52">IF(COUNT(C9:C11)=0,"",SUM(C9:C11))</f>
        <v>1154859.7000000014</v>
      </c>
      <c r="D12" s="167">
        <f t="shared" si="52"/>
        <v>1137358.1510000005</v>
      </c>
      <c r="E12" s="167">
        <f t="shared" si="52"/>
        <v>13390.047000000008</v>
      </c>
      <c r="F12" s="329">
        <f t="shared" si="0"/>
        <v>1.1594522693968793E-2</v>
      </c>
      <c r="G12" s="328">
        <f t="shared" ref="G12:I12" si="53">IF(COUNT(G9:G11)=0,"",SUM(G9:G11))</f>
        <v>0</v>
      </c>
      <c r="H12" s="167">
        <f t="shared" si="53"/>
        <v>0</v>
      </c>
      <c r="I12" s="167">
        <f t="shared" si="53"/>
        <v>0</v>
      </c>
      <c r="J12" s="329">
        <f t="shared" si="1"/>
        <v>0</v>
      </c>
      <c r="K12" s="328">
        <f t="shared" ref="K12:M12" si="54">IF(COUNT(K9:K11)=0,"",SUM(K9:K11))</f>
        <v>0</v>
      </c>
      <c r="L12" s="167">
        <f t="shared" si="54"/>
        <v>0</v>
      </c>
      <c r="M12" s="167">
        <f t="shared" si="54"/>
        <v>0</v>
      </c>
      <c r="N12" s="329">
        <f t="shared" si="2"/>
        <v>0</v>
      </c>
      <c r="O12" s="328">
        <f t="shared" ref="O12:Q12" si="55">IF(COUNT(O9:O11)=0,"",SUM(O9:O11))</f>
        <v>100978.32587500001</v>
      </c>
      <c r="P12" s="167">
        <f t="shared" si="55"/>
        <v>100978.32587500001</v>
      </c>
      <c r="Q12" s="167">
        <f t="shared" si="55"/>
        <v>0</v>
      </c>
      <c r="R12" s="329">
        <f t="shared" si="3"/>
        <v>0</v>
      </c>
      <c r="S12" s="328">
        <f t="shared" ref="S12:U12" si="56">IF(COUNT(S9:S11)=0,"",SUM(S9:S11))</f>
        <v>251565.71127500004</v>
      </c>
      <c r="T12" s="167">
        <f t="shared" si="56"/>
        <v>251565.71127500004</v>
      </c>
      <c r="U12" s="167">
        <f t="shared" si="56"/>
        <v>0</v>
      </c>
      <c r="V12" s="329">
        <f t="shared" si="4"/>
        <v>0</v>
      </c>
      <c r="W12" s="330">
        <f t="shared" ref="W12:Y12" si="57">IF(COUNT(W9:W11)=0,"",SUM(W9:W11))</f>
        <v>1507403.7371500013</v>
      </c>
      <c r="X12" s="166">
        <f t="shared" si="57"/>
        <v>1489902.1881500003</v>
      </c>
      <c r="Y12" s="166">
        <f t="shared" si="57"/>
        <v>13390.047000000008</v>
      </c>
      <c r="Z12" s="329">
        <f t="shared" si="6"/>
        <v>8.882853790263337E-3</v>
      </c>
      <c r="AC12" s="449"/>
      <c r="AD12" s="132" t="s">
        <v>20</v>
      </c>
      <c r="AE12" s="328">
        <f t="shared" ref="AE12:AG12" si="58">IF(COUNT(AE9:AE11)=0,"",SUM(AE9:AE11))</f>
        <v>277611.63900000008</v>
      </c>
      <c r="AF12" s="167">
        <f t="shared" si="58"/>
        <v>274980.71600000013</v>
      </c>
      <c r="AG12" s="167">
        <f t="shared" si="58"/>
        <v>2206.317</v>
      </c>
      <c r="AH12" s="329">
        <f t="shared" si="7"/>
        <v>7.9474945933372745E-3</v>
      </c>
      <c r="AI12" s="328">
        <f t="shared" ref="AI12:AK12" si="59">IF(COUNT(AI9:AI11)=0,"",SUM(AI9:AI11))</f>
        <v>0</v>
      </c>
      <c r="AJ12" s="167">
        <f t="shared" si="59"/>
        <v>0</v>
      </c>
      <c r="AK12" s="167">
        <f t="shared" si="59"/>
        <v>0</v>
      </c>
      <c r="AL12" s="329">
        <f t="shared" si="8"/>
        <v>0</v>
      </c>
      <c r="AM12" s="328">
        <f t="shared" ref="AM12:AO12" si="60">IF(COUNT(AM9:AM11)=0,"",SUM(AM9:AM11))</f>
        <v>0</v>
      </c>
      <c r="AN12" s="167">
        <f t="shared" si="60"/>
        <v>0</v>
      </c>
      <c r="AO12" s="167">
        <f t="shared" si="60"/>
        <v>0</v>
      </c>
      <c r="AP12" s="329">
        <f t="shared" si="9"/>
        <v>0</v>
      </c>
      <c r="AQ12" s="328">
        <f t="shared" ref="AQ12:AS12" si="61">IF(COUNT(AQ9:AQ11)=0,"",SUM(AQ9:AQ11))</f>
        <v>1456.95</v>
      </c>
      <c r="AR12" s="167">
        <f t="shared" si="61"/>
        <v>1456.95</v>
      </c>
      <c r="AS12" s="167">
        <f t="shared" si="61"/>
        <v>0</v>
      </c>
      <c r="AT12" s="329">
        <f t="shared" si="10"/>
        <v>0</v>
      </c>
      <c r="AU12" s="328">
        <f t="shared" ref="AU12:AW12" si="62">IF(COUNT(AU9:AU11)=0,"",SUM(AU9:AU11))</f>
        <v>76171.570000000007</v>
      </c>
      <c r="AV12" s="167">
        <f t="shared" si="62"/>
        <v>76171.570000000007</v>
      </c>
      <c r="AW12" s="167">
        <f t="shared" si="62"/>
        <v>0</v>
      </c>
      <c r="AX12" s="329">
        <f t="shared" si="11"/>
        <v>0</v>
      </c>
      <c r="AY12" s="330">
        <f t="shared" ref="AY12:BA12" si="63">IF(COUNT(AY9:AY11)=0,"",SUM(AY9:AY11))</f>
        <v>355240.1590000001</v>
      </c>
      <c r="AZ12" s="166">
        <f t="shared" si="63"/>
        <v>352609.23600000009</v>
      </c>
      <c r="BA12" s="166">
        <f t="shared" si="63"/>
        <v>2206.317</v>
      </c>
      <c r="BB12" s="329">
        <f t="shared" si="13"/>
        <v>6.2107758486843806E-3</v>
      </c>
      <c r="BE12" s="449"/>
      <c r="BF12" s="132" t="s">
        <v>20</v>
      </c>
      <c r="BG12" s="328">
        <f t="shared" ref="BG12:BI12" si="64">IF(COUNT(BG9:BG11)=0,"",SUM(BG9:BG11))</f>
        <v>1432471.3390000015</v>
      </c>
      <c r="BH12" s="167">
        <f t="shared" si="64"/>
        <v>1412338.8670000006</v>
      </c>
      <c r="BI12" s="167">
        <f t="shared" si="64"/>
        <v>15596.364000000007</v>
      </c>
      <c r="BJ12" s="329">
        <f t="shared" si="15"/>
        <v>1.0887731974370755E-2</v>
      </c>
      <c r="BK12" s="328">
        <f t="shared" ref="BK12:BM12" si="65">IF(COUNT(BK9:BK11)=0,"",SUM(BK9:BK11))</f>
        <v>0</v>
      </c>
      <c r="BL12" s="167">
        <f t="shared" si="65"/>
        <v>0</v>
      </c>
      <c r="BM12" s="167">
        <f t="shared" si="65"/>
        <v>0</v>
      </c>
      <c r="BN12" s="329">
        <f t="shared" si="17"/>
        <v>0</v>
      </c>
      <c r="BO12" s="328">
        <f t="shared" ref="BO12:BQ12" si="66">IF(COUNT(BO9:BO11)=0,"",SUM(BO9:BO11))</f>
        <v>0</v>
      </c>
      <c r="BP12" s="167">
        <f t="shared" si="66"/>
        <v>0</v>
      </c>
      <c r="BQ12" s="167">
        <f t="shared" si="66"/>
        <v>0</v>
      </c>
      <c r="BR12" s="329">
        <f t="shared" si="19"/>
        <v>0</v>
      </c>
      <c r="BS12" s="328">
        <f t="shared" ref="BS12:BU12" si="67">IF(COUNT(BS9:BS11)=0,"",SUM(BS9:BS11))</f>
        <v>102435.27587500001</v>
      </c>
      <c r="BT12" s="167">
        <f t="shared" si="67"/>
        <v>102435.27587500001</v>
      </c>
      <c r="BU12" s="167">
        <f t="shared" si="67"/>
        <v>0</v>
      </c>
      <c r="BV12" s="329">
        <f t="shared" si="21"/>
        <v>0</v>
      </c>
      <c r="BW12" s="328">
        <f t="shared" ref="BW12:BY12" si="68">IF(COUNT(BW9:BW11)=0,"",SUM(BW9:BW11))</f>
        <v>327737.28127500007</v>
      </c>
      <c r="BX12" s="167">
        <f t="shared" si="68"/>
        <v>327737.28127500007</v>
      </c>
      <c r="BY12" s="167">
        <f t="shared" si="68"/>
        <v>0</v>
      </c>
      <c r="BZ12" s="329">
        <f t="shared" si="23"/>
        <v>0</v>
      </c>
      <c r="CA12" s="330">
        <f t="shared" ref="CA12:CC12" si="69">IF(COUNT(CA9:CA11)=0,"",SUM(CA9:CA11))</f>
        <v>1862643.8961500016</v>
      </c>
      <c r="CB12" s="166">
        <f t="shared" si="69"/>
        <v>1842511.4241500006</v>
      </c>
      <c r="CC12" s="166">
        <f t="shared" si="69"/>
        <v>15596.364000000007</v>
      </c>
      <c r="CD12" s="329">
        <f t="shared" si="25"/>
        <v>8.3732397976000496E-3</v>
      </c>
    </row>
    <row r="13" spans="1:82">
      <c r="A13" s="449"/>
      <c r="B13" s="129" t="s">
        <v>21</v>
      </c>
      <c r="C13" s="170">
        <v>359269.99699999986</v>
      </c>
      <c r="D13" s="171">
        <v>350296.52499999985</v>
      </c>
      <c r="E13" s="171">
        <v>8348.3890000000029</v>
      </c>
      <c r="F13" s="331">
        <f t="shared" si="0"/>
        <v>2.3237089291372155E-2</v>
      </c>
      <c r="G13" s="170">
        <v>0</v>
      </c>
      <c r="H13" s="171">
        <v>0</v>
      </c>
      <c r="I13" s="171">
        <v>0</v>
      </c>
      <c r="J13" s="331">
        <f t="shared" si="1"/>
        <v>0</v>
      </c>
      <c r="K13" s="332">
        <v>0</v>
      </c>
      <c r="L13" s="333">
        <v>0</v>
      </c>
      <c r="M13" s="333">
        <v>0</v>
      </c>
      <c r="N13" s="331">
        <f t="shared" si="2"/>
        <v>0</v>
      </c>
      <c r="O13" s="170">
        <v>27233.261000000006</v>
      </c>
      <c r="P13" s="171">
        <v>27233.261000000006</v>
      </c>
      <c r="Q13" s="171">
        <v>0</v>
      </c>
      <c r="R13" s="331">
        <f t="shared" si="3"/>
        <v>0</v>
      </c>
      <c r="S13" s="170">
        <v>93738.290000000008</v>
      </c>
      <c r="T13" s="171">
        <v>93738.290000000008</v>
      </c>
      <c r="U13" s="171">
        <v>0</v>
      </c>
      <c r="V13" s="331">
        <f t="shared" si="4"/>
        <v>0</v>
      </c>
      <c r="W13" s="334">
        <f t="shared" ref="W13:Y15" si="70">IF(COUNT(C13,G13,K13,O13,S13)&lt;5,"",SUM(C13,G13,K13,O13,S13))</f>
        <v>480241.54799999984</v>
      </c>
      <c r="X13" s="174">
        <f t="shared" si="70"/>
        <v>471268.07599999988</v>
      </c>
      <c r="Y13" s="174">
        <f t="shared" si="70"/>
        <v>8348.3890000000029</v>
      </c>
      <c r="Z13" s="331">
        <f t="shared" si="6"/>
        <v>1.7383729156228701E-2</v>
      </c>
      <c r="AC13" s="449"/>
      <c r="AD13" s="129" t="s">
        <v>21</v>
      </c>
      <c r="AE13" s="170">
        <v>85249.983999999997</v>
      </c>
      <c r="AF13" s="171">
        <v>79519.490000000005</v>
      </c>
      <c r="AG13" s="171">
        <v>5310.7339999999995</v>
      </c>
      <c r="AH13" s="331">
        <f t="shared" si="7"/>
        <v>6.2296011691920082E-2</v>
      </c>
      <c r="AI13" s="170">
        <v>0</v>
      </c>
      <c r="AJ13" s="171">
        <v>0</v>
      </c>
      <c r="AK13" s="171">
        <v>0</v>
      </c>
      <c r="AL13" s="331">
        <f t="shared" si="8"/>
        <v>0</v>
      </c>
      <c r="AM13" s="170">
        <v>0</v>
      </c>
      <c r="AN13" s="171">
        <v>0</v>
      </c>
      <c r="AO13" s="171">
        <v>0</v>
      </c>
      <c r="AP13" s="331">
        <f t="shared" si="9"/>
        <v>0</v>
      </c>
      <c r="AQ13" s="170">
        <v>519.09</v>
      </c>
      <c r="AR13" s="171">
        <v>519.09</v>
      </c>
      <c r="AS13" s="171">
        <v>0</v>
      </c>
      <c r="AT13" s="331">
        <f t="shared" si="10"/>
        <v>0</v>
      </c>
      <c r="AU13" s="170">
        <v>29827.7</v>
      </c>
      <c r="AV13" s="171">
        <v>29827.7</v>
      </c>
      <c r="AW13" s="171">
        <v>0</v>
      </c>
      <c r="AX13" s="331">
        <f t="shared" si="11"/>
        <v>0</v>
      </c>
      <c r="AY13" s="334">
        <f t="shared" ref="AY13:BA15" si="71">IF(COUNT(AE13,AI13,AM13,AQ13,AU13)&lt;5,"",SUM(AE13,AI13,AM13,AQ13,AU13))</f>
        <v>115596.77399999999</v>
      </c>
      <c r="AZ13" s="174">
        <f t="shared" si="71"/>
        <v>109866.28</v>
      </c>
      <c r="BA13" s="174">
        <f t="shared" si="71"/>
        <v>5310.7339999999995</v>
      </c>
      <c r="BB13" s="331">
        <f t="shared" si="13"/>
        <v>4.5941887617036783E-2</v>
      </c>
      <c r="BE13" s="449"/>
      <c r="BF13" s="129" t="s">
        <v>21</v>
      </c>
      <c r="BG13" s="335">
        <f t="shared" ref="BG13:BI15" si="72">IF(COUNT(C13, AE13)&lt;2, "", C13+AE13)</f>
        <v>444519.98099999985</v>
      </c>
      <c r="BH13" s="336">
        <f t="shared" si="72"/>
        <v>429816.01499999984</v>
      </c>
      <c r="BI13" s="336">
        <f t="shared" si="72"/>
        <v>13659.123000000003</v>
      </c>
      <c r="BJ13" s="331">
        <f t="shared" si="15"/>
        <v>3.0727804336876385E-2</v>
      </c>
      <c r="BK13" s="335">
        <f t="shared" ref="BK13:BM15" si="73">IF(COUNT(G13, AI13)&lt;2, "", G13+AI13)</f>
        <v>0</v>
      </c>
      <c r="BL13" s="336">
        <f t="shared" si="73"/>
        <v>0</v>
      </c>
      <c r="BM13" s="336">
        <f t="shared" si="73"/>
        <v>0</v>
      </c>
      <c r="BN13" s="331">
        <f t="shared" si="17"/>
        <v>0</v>
      </c>
      <c r="BO13" s="335">
        <f t="shared" ref="BO13:BQ15" si="74">IF(COUNT(K13, AM13)&lt;2, "", K13+AM13)</f>
        <v>0</v>
      </c>
      <c r="BP13" s="336">
        <f t="shared" si="74"/>
        <v>0</v>
      </c>
      <c r="BQ13" s="336">
        <f t="shared" si="74"/>
        <v>0</v>
      </c>
      <c r="BR13" s="331">
        <f t="shared" si="19"/>
        <v>0</v>
      </c>
      <c r="BS13" s="335">
        <f t="shared" ref="BS13:BU15" si="75">IF(COUNT(O13, AQ13)&lt;2, "", O13+AQ13)</f>
        <v>27752.351000000006</v>
      </c>
      <c r="BT13" s="336">
        <f t="shared" si="75"/>
        <v>27752.351000000006</v>
      </c>
      <c r="BU13" s="336">
        <f t="shared" si="75"/>
        <v>0</v>
      </c>
      <c r="BV13" s="331">
        <f t="shared" si="21"/>
        <v>0</v>
      </c>
      <c r="BW13" s="335">
        <f t="shared" ref="BW13:BY15" si="76">IF(COUNT(S13, AU13)&lt;2, "", S13+AU13)</f>
        <v>123565.99</v>
      </c>
      <c r="BX13" s="336">
        <f t="shared" si="76"/>
        <v>123565.99</v>
      </c>
      <c r="BY13" s="336">
        <f t="shared" si="76"/>
        <v>0</v>
      </c>
      <c r="BZ13" s="331">
        <f t="shared" si="23"/>
        <v>0</v>
      </c>
      <c r="CA13" s="334">
        <f t="shared" ref="CA13:CC15" si="77">IF(COUNT(BG13,BK13,BO13,BS13,BW13)&lt;5,"",SUM(BG13,BK13,BO13,BS13,BW13))</f>
        <v>595838.32199999993</v>
      </c>
      <c r="CB13" s="174">
        <f t="shared" si="77"/>
        <v>581134.35599999991</v>
      </c>
      <c r="CC13" s="174">
        <f t="shared" si="77"/>
        <v>13659.123000000003</v>
      </c>
      <c r="CD13" s="331">
        <f t="shared" si="25"/>
        <v>2.292421030280762E-2</v>
      </c>
    </row>
    <row r="14" spans="1:82">
      <c r="A14" s="449"/>
      <c r="B14" s="130" t="s">
        <v>22</v>
      </c>
      <c r="C14" s="149">
        <v>525117.47899999993</v>
      </c>
      <c r="D14" s="150">
        <v>499183.42500000028</v>
      </c>
      <c r="E14" s="150">
        <v>23974.458999999999</v>
      </c>
      <c r="F14" s="316">
        <f t="shared" si="0"/>
        <v>4.5655419898906091E-2</v>
      </c>
      <c r="G14" s="149">
        <v>0</v>
      </c>
      <c r="H14" s="150">
        <v>0</v>
      </c>
      <c r="I14" s="150">
        <v>0</v>
      </c>
      <c r="J14" s="316">
        <f t="shared" si="1"/>
        <v>0</v>
      </c>
      <c r="K14" s="317">
        <v>0</v>
      </c>
      <c r="L14" s="318">
        <v>0</v>
      </c>
      <c r="M14" s="318">
        <v>0</v>
      </c>
      <c r="N14" s="316">
        <f t="shared" si="2"/>
        <v>0</v>
      </c>
      <c r="O14" s="149">
        <v>25449.632750000004</v>
      </c>
      <c r="P14" s="150">
        <v>25449.632750000004</v>
      </c>
      <c r="Q14" s="150">
        <v>0</v>
      </c>
      <c r="R14" s="316">
        <f t="shared" si="3"/>
        <v>0</v>
      </c>
      <c r="S14" s="149">
        <v>110940.5735</v>
      </c>
      <c r="T14" s="150">
        <v>110940.5735</v>
      </c>
      <c r="U14" s="150">
        <v>0</v>
      </c>
      <c r="V14" s="316">
        <f t="shared" si="4"/>
        <v>0</v>
      </c>
      <c r="W14" s="319">
        <f t="shared" si="70"/>
        <v>661507.68524999986</v>
      </c>
      <c r="X14" s="153">
        <f t="shared" si="70"/>
        <v>635573.63125000033</v>
      </c>
      <c r="Y14" s="153">
        <f t="shared" si="70"/>
        <v>23974.458999999999</v>
      </c>
      <c r="Z14" s="316">
        <f t="shared" si="6"/>
        <v>3.6242147346994866E-2</v>
      </c>
      <c r="AC14" s="449"/>
      <c r="AD14" s="130" t="s">
        <v>22</v>
      </c>
      <c r="AE14" s="149">
        <v>130283.03200000017</v>
      </c>
      <c r="AF14" s="150">
        <v>120333.58000000012</v>
      </c>
      <c r="AG14" s="150">
        <v>9060.5930000000008</v>
      </c>
      <c r="AH14" s="316">
        <f t="shared" si="7"/>
        <v>6.9545457001645383E-2</v>
      </c>
      <c r="AI14" s="149">
        <v>0</v>
      </c>
      <c r="AJ14" s="150">
        <v>0</v>
      </c>
      <c r="AK14" s="150">
        <v>0</v>
      </c>
      <c r="AL14" s="316">
        <f t="shared" si="8"/>
        <v>0</v>
      </c>
      <c r="AM14" s="149">
        <v>0</v>
      </c>
      <c r="AN14" s="150">
        <v>0</v>
      </c>
      <c r="AO14" s="150">
        <v>0</v>
      </c>
      <c r="AP14" s="316">
        <f t="shared" si="9"/>
        <v>0</v>
      </c>
      <c r="AQ14" s="149">
        <v>335.49</v>
      </c>
      <c r="AR14" s="150">
        <v>335.49</v>
      </c>
      <c r="AS14" s="150">
        <v>0</v>
      </c>
      <c r="AT14" s="316">
        <f t="shared" si="10"/>
        <v>0</v>
      </c>
      <c r="AU14" s="149">
        <v>29204.5</v>
      </c>
      <c r="AV14" s="150">
        <v>29204.5</v>
      </c>
      <c r="AW14" s="150">
        <v>0</v>
      </c>
      <c r="AX14" s="316">
        <f t="shared" si="11"/>
        <v>0</v>
      </c>
      <c r="AY14" s="319">
        <f t="shared" si="71"/>
        <v>159823.02200000017</v>
      </c>
      <c r="AZ14" s="153">
        <f t="shared" si="71"/>
        <v>149873.57000000012</v>
      </c>
      <c r="BA14" s="153">
        <f t="shared" si="71"/>
        <v>9060.5930000000008</v>
      </c>
      <c r="BB14" s="316">
        <f t="shared" si="13"/>
        <v>5.6691413330927948E-2</v>
      </c>
      <c r="BE14" s="449"/>
      <c r="BF14" s="130" t="s">
        <v>22</v>
      </c>
      <c r="BG14" s="320">
        <f t="shared" si="72"/>
        <v>655400.51100000006</v>
      </c>
      <c r="BH14" s="321">
        <f t="shared" si="72"/>
        <v>619517.00500000035</v>
      </c>
      <c r="BI14" s="321">
        <f t="shared" si="72"/>
        <v>33035.051999999996</v>
      </c>
      <c r="BJ14" s="316">
        <f t="shared" si="15"/>
        <v>5.0404373273367789E-2</v>
      </c>
      <c r="BK14" s="320">
        <f t="shared" si="73"/>
        <v>0</v>
      </c>
      <c r="BL14" s="321">
        <f t="shared" si="73"/>
        <v>0</v>
      </c>
      <c r="BM14" s="321">
        <f t="shared" si="73"/>
        <v>0</v>
      </c>
      <c r="BN14" s="316">
        <f t="shared" si="17"/>
        <v>0</v>
      </c>
      <c r="BO14" s="320">
        <f t="shared" si="74"/>
        <v>0</v>
      </c>
      <c r="BP14" s="321">
        <f t="shared" si="74"/>
        <v>0</v>
      </c>
      <c r="BQ14" s="321">
        <f t="shared" si="74"/>
        <v>0</v>
      </c>
      <c r="BR14" s="316">
        <f t="shared" si="19"/>
        <v>0</v>
      </c>
      <c r="BS14" s="320">
        <f t="shared" si="75"/>
        <v>25785.122750000006</v>
      </c>
      <c r="BT14" s="321">
        <f t="shared" si="75"/>
        <v>25785.122750000006</v>
      </c>
      <c r="BU14" s="321">
        <f t="shared" si="75"/>
        <v>0</v>
      </c>
      <c r="BV14" s="316">
        <f t="shared" si="21"/>
        <v>0</v>
      </c>
      <c r="BW14" s="320">
        <f t="shared" si="76"/>
        <v>140145.0735</v>
      </c>
      <c r="BX14" s="321">
        <f t="shared" si="76"/>
        <v>140145.0735</v>
      </c>
      <c r="BY14" s="321">
        <f t="shared" si="76"/>
        <v>0</v>
      </c>
      <c r="BZ14" s="316">
        <f t="shared" si="23"/>
        <v>0</v>
      </c>
      <c r="CA14" s="319">
        <f t="shared" si="77"/>
        <v>821330.70724999998</v>
      </c>
      <c r="CB14" s="153">
        <f t="shared" si="77"/>
        <v>785447.20125000039</v>
      </c>
      <c r="CC14" s="153">
        <f t="shared" si="77"/>
        <v>33035.051999999996</v>
      </c>
      <c r="CD14" s="316">
        <f t="shared" si="25"/>
        <v>4.0221376978110054E-2</v>
      </c>
    </row>
    <row r="15" spans="1:82">
      <c r="A15" s="449"/>
      <c r="B15" s="131" t="s">
        <v>23</v>
      </c>
      <c r="C15" s="156">
        <v>569774.31299999962</v>
      </c>
      <c r="D15" s="157">
        <v>535863.03200000129</v>
      </c>
      <c r="E15" s="157">
        <v>31638.150000000045</v>
      </c>
      <c r="F15" s="322">
        <f t="shared" si="0"/>
        <v>5.552751199578923E-2</v>
      </c>
      <c r="G15" s="156">
        <v>0</v>
      </c>
      <c r="H15" s="157">
        <v>0</v>
      </c>
      <c r="I15" s="157">
        <v>0</v>
      </c>
      <c r="J15" s="322">
        <f t="shared" si="1"/>
        <v>0</v>
      </c>
      <c r="K15" s="323">
        <v>0</v>
      </c>
      <c r="L15" s="324">
        <v>0</v>
      </c>
      <c r="M15" s="324">
        <v>0</v>
      </c>
      <c r="N15" s="322">
        <f t="shared" si="2"/>
        <v>0</v>
      </c>
      <c r="O15" s="156">
        <v>42525.093249999991</v>
      </c>
      <c r="P15" s="157">
        <v>42525.093249999991</v>
      </c>
      <c r="Q15" s="157">
        <v>0</v>
      </c>
      <c r="R15" s="322">
        <f t="shared" si="3"/>
        <v>0</v>
      </c>
      <c r="S15" s="156">
        <v>105330.83325000003</v>
      </c>
      <c r="T15" s="157">
        <v>105330.83325000003</v>
      </c>
      <c r="U15" s="157">
        <v>0</v>
      </c>
      <c r="V15" s="322">
        <f t="shared" si="4"/>
        <v>0</v>
      </c>
      <c r="W15" s="325">
        <f t="shared" si="70"/>
        <v>717630.23949999968</v>
      </c>
      <c r="X15" s="160">
        <f t="shared" si="70"/>
        <v>683718.95850000135</v>
      </c>
      <c r="Y15" s="160">
        <f t="shared" si="70"/>
        <v>31638.150000000045</v>
      </c>
      <c r="Z15" s="322">
        <f t="shared" si="6"/>
        <v>4.4086979977381598E-2</v>
      </c>
      <c r="AC15" s="449"/>
      <c r="AD15" s="131" t="s">
        <v>23</v>
      </c>
      <c r="AE15" s="156">
        <v>149500.42300000018</v>
      </c>
      <c r="AF15" s="157">
        <v>139628.32899999991</v>
      </c>
      <c r="AG15" s="157">
        <v>8621.367000000002</v>
      </c>
      <c r="AH15" s="322">
        <f t="shared" si="7"/>
        <v>5.7667843521753727E-2</v>
      </c>
      <c r="AI15" s="156">
        <v>0</v>
      </c>
      <c r="AJ15" s="157">
        <v>0</v>
      </c>
      <c r="AK15" s="157">
        <v>0</v>
      </c>
      <c r="AL15" s="322">
        <f t="shared" si="8"/>
        <v>0</v>
      </c>
      <c r="AM15" s="156">
        <v>0</v>
      </c>
      <c r="AN15" s="157">
        <v>0</v>
      </c>
      <c r="AO15" s="157">
        <v>0</v>
      </c>
      <c r="AP15" s="322">
        <f t="shared" si="9"/>
        <v>0</v>
      </c>
      <c r="AQ15" s="156">
        <v>547.70000000000005</v>
      </c>
      <c r="AR15" s="157">
        <v>547.70000000000005</v>
      </c>
      <c r="AS15" s="157">
        <v>0</v>
      </c>
      <c r="AT15" s="322">
        <f t="shared" si="10"/>
        <v>0</v>
      </c>
      <c r="AU15" s="156">
        <v>27316.1</v>
      </c>
      <c r="AV15" s="157">
        <v>27316.1</v>
      </c>
      <c r="AW15" s="157">
        <v>0</v>
      </c>
      <c r="AX15" s="322">
        <f t="shared" si="11"/>
        <v>0</v>
      </c>
      <c r="AY15" s="325">
        <f t="shared" si="71"/>
        <v>177364.2230000002</v>
      </c>
      <c r="AZ15" s="160">
        <f t="shared" si="71"/>
        <v>167492.12899999993</v>
      </c>
      <c r="BA15" s="160">
        <f t="shared" si="71"/>
        <v>8621.367000000002</v>
      </c>
      <c r="BB15" s="322">
        <f t="shared" si="13"/>
        <v>4.8608264136787004E-2</v>
      </c>
      <c r="BE15" s="449"/>
      <c r="BF15" s="131" t="s">
        <v>23</v>
      </c>
      <c r="BG15" s="326">
        <f t="shared" si="72"/>
        <v>719274.7359999998</v>
      </c>
      <c r="BH15" s="327">
        <f t="shared" si="72"/>
        <v>675491.3610000012</v>
      </c>
      <c r="BI15" s="327">
        <f t="shared" si="72"/>
        <v>40259.517000000051</v>
      </c>
      <c r="BJ15" s="322">
        <f t="shared" si="15"/>
        <v>5.5972377431035003E-2</v>
      </c>
      <c r="BK15" s="326">
        <f t="shared" si="73"/>
        <v>0</v>
      </c>
      <c r="BL15" s="327">
        <f t="shared" si="73"/>
        <v>0</v>
      </c>
      <c r="BM15" s="327">
        <f t="shared" si="73"/>
        <v>0</v>
      </c>
      <c r="BN15" s="322">
        <f t="shared" si="17"/>
        <v>0</v>
      </c>
      <c r="BO15" s="326">
        <f t="shared" si="74"/>
        <v>0</v>
      </c>
      <c r="BP15" s="327">
        <f t="shared" si="74"/>
        <v>0</v>
      </c>
      <c r="BQ15" s="327">
        <f t="shared" si="74"/>
        <v>0</v>
      </c>
      <c r="BR15" s="322">
        <f t="shared" si="19"/>
        <v>0</v>
      </c>
      <c r="BS15" s="326">
        <f t="shared" si="75"/>
        <v>43072.793249999988</v>
      </c>
      <c r="BT15" s="327">
        <f t="shared" si="75"/>
        <v>43072.793249999988</v>
      </c>
      <c r="BU15" s="327">
        <f t="shared" si="75"/>
        <v>0</v>
      </c>
      <c r="BV15" s="322">
        <f t="shared" si="21"/>
        <v>0</v>
      </c>
      <c r="BW15" s="326">
        <f t="shared" si="76"/>
        <v>132646.93325000003</v>
      </c>
      <c r="BX15" s="327">
        <f t="shared" si="76"/>
        <v>132646.93325000003</v>
      </c>
      <c r="BY15" s="327">
        <f t="shared" si="76"/>
        <v>0</v>
      </c>
      <c r="BZ15" s="322">
        <f t="shared" si="23"/>
        <v>0</v>
      </c>
      <c r="CA15" s="325">
        <f t="shared" si="77"/>
        <v>894994.46249999979</v>
      </c>
      <c r="CB15" s="160">
        <f t="shared" si="77"/>
        <v>851211.08750000119</v>
      </c>
      <c r="CC15" s="160">
        <f t="shared" si="77"/>
        <v>40259.517000000051</v>
      </c>
      <c r="CD15" s="322">
        <f t="shared" si="25"/>
        <v>4.4982978875134728E-2</v>
      </c>
    </row>
    <row r="16" spans="1:82" ht="15">
      <c r="A16" s="449"/>
      <c r="B16" s="132" t="s">
        <v>24</v>
      </c>
      <c r="C16" s="328">
        <f t="shared" ref="C16:E16" si="78">IF(COUNT(C13:C15)=0,"",SUM(C13:C15))</f>
        <v>1454161.7889999994</v>
      </c>
      <c r="D16" s="167">
        <f t="shared" si="78"/>
        <v>1385342.9820000015</v>
      </c>
      <c r="E16" s="167">
        <f t="shared" si="78"/>
        <v>63960.998000000051</v>
      </c>
      <c r="F16" s="329">
        <f t="shared" si="0"/>
        <v>4.3984787995278614E-2</v>
      </c>
      <c r="G16" s="328">
        <f t="shared" ref="G16:I16" si="79">IF(COUNT(G13:G15)=0,"",SUM(G13:G15))</f>
        <v>0</v>
      </c>
      <c r="H16" s="167">
        <f t="shared" si="79"/>
        <v>0</v>
      </c>
      <c r="I16" s="167">
        <f t="shared" si="79"/>
        <v>0</v>
      </c>
      <c r="J16" s="329">
        <f t="shared" si="1"/>
        <v>0</v>
      </c>
      <c r="K16" s="328">
        <f t="shared" ref="K16:M16" si="80">IF(COUNT(K13:K15)=0,"",SUM(K13:K15))</f>
        <v>0</v>
      </c>
      <c r="L16" s="167">
        <f t="shared" si="80"/>
        <v>0</v>
      </c>
      <c r="M16" s="167">
        <f t="shared" si="80"/>
        <v>0</v>
      </c>
      <c r="N16" s="329">
        <f t="shared" si="2"/>
        <v>0</v>
      </c>
      <c r="O16" s="328">
        <f t="shared" ref="O16:Q16" si="81">IF(COUNT(O13:O15)=0,"",SUM(O13:O15))</f>
        <v>95207.986999999994</v>
      </c>
      <c r="P16" s="167">
        <f t="shared" si="81"/>
        <v>95207.986999999994</v>
      </c>
      <c r="Q16" s="167">
        <f t="shared" si="81"/>
        <v>0</v>
      </c>
      <c r="R16" s="329">
        <f t="shared" si="3"/>
        <v>0</v>
      </c>
      <c r="S16" s="328">
        <f t="shared" ref="S16:U16" si="82">IF(COUNT(S13:S15)=0,"",SUM(S13:S15))</f>
        <v>310009.69675</v>
      </c>
      <c r="T16" s="167">
        <f t="shared" si="82"/>
        <v>310009.69675</v>
      </c>
      <c r="U16" s="167">
        <f t="shared" si="82"/>
        <v>0</v>
      </c>
      <c r="V16" s="329">
        <f t="shared" si="4"/>
        <v>0</v>
      </c>
      <c r="W16" s="330">
        <f t="shared" ref="W16:Y16" si="83">IF(COUNT(W13:W15)=0,"",SUM(W13:W15))</f>
        <v>1859379.4727499993</v>
      </c>
      <c r="X16" s="166">
        <f t="shared" si="83"/>
        <v>1790560.6657500016</v>
      </c>
      <c r="Y16" s="166">
        <f t="shared" si="83"/>
        <v>63960.998000000051</v>
      </c>
      <c r="Z16" s="329">
        <f t="shared" si="6"/>
        <v>3.4399109454189322E-2</v>
      </c>
      <c r="AC16" s="449"/>
      <c r="AD16" s="132" t="s">
        <v>24</v>
      </c>
      <c r="AE16" s="328">
        <f t="shared" ref="AE16:AG16" si="84">IF(COUNT(AE13:AE15)=0,"",SUM(AE13:AE15))</f>
        <v>365033.43900000036</v>
      </c>
      <c r="AF16" s="167">
        <f t="shared" si="84"/>
        <v>339481.39900000003</v>
      </c>
      <c r="AG16" s="167">
        <f t="shared" si="84"/>
        <v>22992.694000000003</v>
      </c>
      <c r="AH16" s="329">
        <f t="shared" si="7"/>
        <v>6.2987911636226787E-2</v>
      </c>
      <c r="AI16" s="328">
        <f t="shared" ref="AI16:AK16" si="85">IF(COUNT(AI13:AI15)=0,"",SUM(AI13:AI15))</f>
        <v>0</v>
      </c>
      <c r="AJ16" s="167">
        <f t="shared" si="85"/>
        <v>0</v>
      </c>
      <c r="AK16" s="167">
        <f t="shared" si="85"/>
        <v>0</v>
      </c>
      <c r="AL16" s="329">
        <f t="shared" si="8"/>
        <v>0</v>
      </c>
      <c r="AM16" s="328">
        <f t="shared" ref="AM16:AO16" si="86">IF(COUNT(AM13:AM15)=0,"",SUM(AM13:AM15))</f>
        <v>0</v>
      </c>
      <c r="AN16" s="167">
        <f t="shared" si="86"/>
        <v>0</v>
      </c>
      <c r="AO16" s="167">
        <f t="shared" si="86"/>
        <v>0</v>
      </c>
      <c r="AP16" s="329">
        <f t="shared" si="9"/>
        <v>0</v>
      </c>
      <c r="AQ16" s="328">
        <f t="shared" ref="AQ16:AS16" si="87">IF(COUNT(AQ13:AQ15)=0,"",SUM(AQ13:AQ15))</f>
        <v>1402.2800000000002</v>
      </c>
      <c r="AR16" s="167">
        <f t="shared" si="87"/>
        <v>1402.2800000000002</v>
      </c>
      <c r="AS16" s="167">
        <f t="shared" si="87"/>
        <v>0</v>
      </c>
      <c r="AT16" s="329">
        <f t="shared" si="10"/>
        <v>0</v>
      </c>
      <c r="AU16" s="328">
        <f t="shared" ref="AU16:AW16" si="88">IF(COUNT(AU13:AU15)=0,"",SUM(AU13:AU15))</f>
        <v>86348.299999999988</v>
      </c>
      <c r="AV16" s="167">
        <f t="shared" si="88"/>
        <v>86348.299999999988</v>
      </c>
      <c r="AW16" s="167">
        <f t="shared" si="88"/>
        <v>0</v>
      </c>
      <c r="AX16" s="329">
        <f t="shared" si="11"/>
        <v>0</v>
      </c>
      <c r="AY16" s="330">
        <f t="shared" ref="AY16:BA16" si="89">IF(COUNT(AY13:AY15)=0,"",SUM(AY13:AY15))</f>
        <v>452784.01900000032</v>
      </c>
      <c r="AZ16" s="166">
        <f t="shared" si="89"/>
        <v>427231.97900000005</v>
      </c>
      <c r="BA16" s="166">
        <f t="shared" si="89"/>
        <v>22992.694000000003</v>
      </c>
      <c r="BB16" s="329">
        <f t="shared" si="13"/>
        <v>5.078071008508802E-2</v>
      </c>
      <c r="BE16" s="449"/>
      <c r="BF16" s="132" t="s">
        <v>24</v>
      </c>
      <c r="BG16" s="328">
        <f t="shared" ref="BG16:BI16" si="90">IF(COUNT(BG13:BG15)=0,"",SUM(BG13:BG15))</f>
        <v>1819195.2279999997</v>
      </c>
      <c r="BH16" s="167">
        <f t="shared" si="90"/>
        <v>1724824.3810000014</v>
      </c>
      <c r="BI16" s="167">
        <f t="shared" si="90"/>
        <v>86953.692000000054</v>
      </c>
      <c r="BJ16" s="329">
        <f t="shared" si="15"/>
        <v>4.7797889232369987E-2</v>
      </c>
      <c r="BK16" s="328">
        <f t="shared" ref="BK16:BM16" si="91">IF(COUNT(BK13:BK15)=0,"",SUM(BK13:BK15))</f>
        <v>0</v>
      </c>
      <c r="BL16" s="167">
        <f t="shared" si="91"/>
        <v>0</v>
      </c>
      <c r="BM16" s="167">
        <f t="shared" si="91"/>
        <v>0</v>
      </c>
      <c r="BN16" s="329">
        <f t="shared" si="17"/>
        <v>0</v>
      </c>
      <c r="BO16" s="328">
        <f t="shared" ref="BO16:BQ16" si="92">IF(COUNT(BO13:BO15)=0,"",SUM(BO13:BO15))</f>
        <v>0</v>
      </c>
      <c r="BP16" s="167">
        <f t="shared" si="92"/>
        <v>0</v>
      </c>
      <c r="BQ16" s="167">
        <f t="shared" si="92"/>
        <v>0</v>
      </c>
      <c r="BR16" s="329">
        <f t="shared" si="19"/>
        <v>0</v>
      </c>
      <c r="BS16" s="328">
        <f t="shared" ref="BS16:BU16" si="93">IF(COUNT(BS13:BS15)=0,"",SUM(BS13:BS15))</f>
        <v>96610.266999999993</v>
      </c>
      <c r="BT16" s="167">
        <f t="shared" si="93"/>
        <v>96610.266999999993</v>
      </c>
      <c r="BU16" s="167">
        <f t="shared" si="93"/>
        <v>0</v>
      </c>
      <c r="BV16" s="329">
        <f t="shared" si="21"/>
        <v>0</v>
      </c>
      <c r="BW16" s="328">
        <f t="shared" ref="BW16:BY16" si="94">IF(COUNT(BW13:BW15)=0,"",SUM(BW13:BW15))</f>
        <v>396357.99675000005</v>
      </c>
      <c r="BX16" s="167">
        <f t="shared" si="94"/>
        <v>396357.99675000005</v>
      </c>
      <c r="BY16" s="167">
        <f t="shared" si="94"/>
        <v>0</v>
      </c>
      <c r="BZ16" s="329">
        <f t="shared" si="23"/>
        <v>0</v>
      </c>
      <c r="CA16" s="330">
        <f t="shared" ref="CA16:CC16" si="95">IF(COUNT(CA13:CA15)=0,"",SUM(CA13:CA15))</f>
        <v>2312163.4917499996</v>
      </c>
      <c r="CB16" s="166">
        <f t="shared" si="95"/>
        <v>2217792.6447500014</v>
      </c>
      <c r="CC16" s="166">
        <f t="shared" si="95"/>
        <v>86953.692000000054</v>
      </c>
      <c r="CD16" s="329">
        <f t="shared" si="25"/>
        <v>3.7607069011451132E-2</v>
      </c>
    </row>
    <row r="17" spans="1:82">
      <c r="A17" s="449"/>
      <c r="B17" s="129" t="s">
        <v>25</v>
      </c>
      <c r="C17" s="170">
        <v>460158.86000000016</v>
      </c>
      <c r="D17" s="171">
        <v>451054.21200000006</v>
      </c>
      <c r="E17" s="171">
        <v>8229.6640000000007</v>
      </c>
      <c r="F17" s="331">
        <f t="shared" si="0"/>
        <v>1.7884397575219996E-2</v>
      </c>
      <c r="G17" s="170">
        <v>0</v>
      </c>
      <c r="H17" s="171">
        <v>0</v>
      </c>
      <c r="I17" s="171">
        <v>0</v>
      </c>
      <c r="J17" s="331">
        <f t="shared" si="1"/>
        <v>0</v>
      </c>
      <c r="K17" s="332">
        <v>0</v>
      </c>
      <c r="L17" s="333">
        <v>0</v>
      </c>
      <c r="M17" s="333">
        <v>0</v>
      </c>
      <c r="N17" s="331">
        <f t="shared" si="2"/>
        <v>0</v>
      </c>
      <c r="O17" s="170">
        <v>39792.019999999997</v>
      </c>
      <c r="P17" s="171">
        <v>39792.019999999997</v>
      </c>
      <c r="Q17" s="171">
        <v>0</v>
      </c>
      <c r="R17" s="331">
        <f t="shared" si="3"/>
        <v>0</v>
      </c>
      <c r="S17" s="170">
        <v>104618.24050000001</v>
      </c>
      <c r="T17" s="171">
        <v>104618.24050000001</v>
      </c>
      <c r="U17" s="171">
        <v>0</v>
      </c>
      <c r="V17" s="331">
        <f t="shared" si="4"/>
        <v>0</v>
      </c>
      <c r="W17" s="334">
        <f t="shared" ref="W17:Y19" si="96">IF(COUNT(C17,G17,K17,O17,S17)&lt;5,"",SUM(C17,G17,K17,O17,S17))</f>
        <v>604569.12050000019</v>
      </c>
      <c r="X17" s="174">
        <f t="shared" si="96"/>
        <v>595464.47250000015</v>
      </c>
      <c r="Y17" s="174">
        <f t="shared" si="96"/>
        <v>8229.6640000000007</v>
      </c>
      <c r="Z17" s="331">
        <f t="shared" si="6"/>
        <v>1.3612445162918303E-2</v>
      </c>
      <c r="AC17" s="449"/>
      <c r="AD17" s="129" t="s">
        <v>25</v>
      </c>
      <c r="AE17" s="170">
        <v>118477.56500000008</v>
      </c>
      <c r="AF17" s="171">
        <v>115365.696</v>
      </c>
      <c r="AG17" s="171">
        <v>2249.5759999999996</v>
      </c>
      <c r="AH17" s="331">
        <f t="shared" si="7"/>
        <v>1.8987358492723903E-2</v>
      </c>
      <c r="AI17" s="170">
        <v>0</v>
      </c>
      <c r="AJ17" s="171">
        <v>0</v>
      </c>
      <c r="AK17" s="171">
        <v>0</v>
      </c>
      <c r="AL17" s="331">
        <f t="shared" si="8"/>
        <v>0</v>
      </c>
      <c r="AM17" s="170">
        <v>0</v>
      </c>
      <c r="AN17" s="171">
        <v>0</v>
      </c>
      <c r="AO17" s="171">
        <v>0</v>
      </c>
      <c r="AP17" s="331">
        <f t="shared" si="9"/>
        <v>0</v>
      </c>
      <c r="AQ17" s="170">
        <v>578.9</v>
      </c>
      <c r="AR17" s="171">
        <v>578.9</v>
      </c>
      <c r="AS17" s="171">
        <v>0</v>
      </c>
      <c r="AT17" s="331">
        <f t="shared" si="10"/>
        <v>0</v>
      </c>
      <c r="AU17" s="170">
        <v>30015.5</v>
      </c>
      <c r="AV17" s="171">
        <v>30015.5</v>
      </c>
      <c r="AW17" s="171">
        <v>0</v>
      </c>
      <c r="AX17" s="331">
        <f t="shared" si="11"/>
        <v>0</v>
      </c>
      <c r="AY17" s="334">
        <f t="shared" ref="AY17:BA19" si="97">IF(COUNT(AE17,AI17,AM17,AQ17,AU17)&lt;5,"",SUM(AE17,AI17,AM17,AQ17,AU17))</f>
        <v>149071.96500000008</v>
      </c>
      <c r="AZ17" s="174">
        <f t="shared" si="97"/>
        <v>145960.09599999999</v>
      </c>
      <c r="BA17" s="174">
        <f t="shared" si="97"/>
        <v>2249.5759999999996</v>
      </c>
      <c r="BB17" s="331">
        <f t="shared" si="13"/>
        <v>1.5090536976553562E-2</v>
      </c>
      <c r="BE17" s="449"/>
      <c r="BF17" s="129" t="s">
        <v>25</v>
      </c>
      <c r="BG17" s="335">
        <f t="shared" ref="BG17:BI19" si="98">IF(COUNT(C17, AE17)&lt;2, "", C17+AE17)</f>
        <v>578636.42500000028</v>
      </c>
      <c r="BH17" s="336">
        <f t="shared" si="98"/>
        <v>566419.90800000005</v>
      </c>
      <c r="BI17" s="336">
        <f t="shared" si="98"/>
        <v>10479.24</v>
      </c>
      <c r="BJ17" s="331">
        <f t="shared" si="15"/>
        <v>1.8110232172127764E-2</v>
      </c>
      <c r="BK17" s="335">
        <f t="shared" ref="BK17:BM19" si="99">IF(COUNT(G17, AI17)&lt;2, "", G17+AI17)</f>
        <v>0</v>
      </c>
      <c r="BL17" s="336">
        <f t="shared" si="99"/>
        <v>0</v>
      </c>
      <c r="BM17" s="336">
        <f t="shared" si="99"/>
        <v>0</v>
      </c>
      <c r="BN17" s="331">
        <f t="shared" si="17"/>
        <v>0</v>
      </c>
      <c r="BO17" s="335">
        <f t="shared" ref="BO17:BQ19" si="100">IF(COUNT(K17, AM17)&lt;2, "", K17+AM17)</f>
        <v>0</v>
      </c>
      <c r="BP17" s="336">
        <f t="shared" si="100"/>
        <v>0</v>
      </c>
      <c r="BQ17" s="336">
        <f t="shared" si="100"/>
        <v>0</v>
      </c>
      <c r="BR17" s="331">
        <f t="shared" si="19"/>
        <v>0</v>
      </c>
      <c r="BS17" s="335">
        <f t="shared" ref="BS17:BU19" si="101">IF(COUNT(O17, AQ17)&lt;2, "", O17+AQ17)</f>
        <v>40370.92</v>
      </c>
      <c r="BT17" s="336">
        <f t="shared" si="101"/>
        <v>40370.92</v>
      </c>
      <c r="BU17" s="336">
        <f t="shared" si="101"/>
        <v>0</v>
      </c>
      <c r="BV17" s="331">
        <f t="shared" si="21"/>
        <v>0</v>
      </c>
      <c r="BW17" s="335">
        <f t="shared" ref="BW17:BY19" si="102">IF(COUNT(S17, AU17)&lt;2, "", S17+AU17)</f>
        <v>134633.74050000001</v>
      </c>
      <c r="BX17" s="336">
        <f t="shared" si="102"/>
        <v>134633.74050000001</v>
      </c>
      <c r="BY17" s="336">
        <f t="shared" si="102"/>
        <v>0</v>
      </c>
      <c r="BZ17" s="331">
        <f t="shared" si="23"/>
        <v>0</v>
      </c>
      <c r="CA17" s="334">
        <f t="shared" ref="CA17:CC19" si="103">IF(COUNT(BG17,BK17,BO17,BS17,BW17)&lt;5,"",SUM(BG17,BK17,BO17,BS17,BW17))</f>
        <v>753641.08550000028</v>
      </c>
      <c r="CB17" s="174">
        <f t="shared" si="103"/>
        <v>741424.56850000005</v>
      </c>
      <c r="CC17" s="174">
        <f t="shared" si="103"/>
        <v>10479.24</v>
      </c>
      <c r="CD17" s="331">
        <f t="shared" si="25"/>
        <v>1.390481517212877E-2</v>
      </c>
    </row>
    <row r="18" spans="1:82">
      <c r="A18" s="449"/>
      <c r="B18" s="130" t="s">
        <v>26</v>
      </c>
      <c r="C18" s="149">
        <v>507165.53300000035</v>
      </c>
      <c r="D18" s="150">
        <v>501318.01600000064</v>
      </c>
      <c r="E18" s="150">
        <v>5215.9669999999978</v>
      </c>
      <c r="F18" s="316">
        <f t="shared" si="0"/>
        <v>1.0284545499664297E-2</v>
      </c>
      <c r="G18" s="149">
        <v>0</v>
      </c>
      <c r="H18" s="150">
        <v>0</v>
      </c>
      <c r="I18" s="150">
        <v>0</v>
      </c>
      <c r="J18" s="316">
        <f t="shared" si="1"/>
        <v>0</v>
      </c>
      <c r="K18" s="317">
        <v>0</v>
      </c>
      <c r="L18" s="318">
        <v>0</v>
      </c>
      <c r="M18" s="318">
        <v>0</v>
      </c>
      <c r="N18" s="316">
        <f t="shared" si="2"/>
        <v>0</v>
      </c>
      <c r="O18" s="149">
        <v>47175.832249999999</v>
      </c>
      <c r="P18" s="150">
        <v>47175.832249999999</v>
      </c>
      <c r="Q18" s="150">
        <v>0</v>
      </c>
      <c r="R18" s="316">
        <f t="shared" si="3"/>
        <v>0</v>
      </c>
      <c r="S18" s="149">
        <v>105073.42825000001</v>
      </c>
      <c r="T18" s="150">
        <v>105073.42825000001</v>
      </c>
      <c r="U18" s="150">
        <v>0</v>
      </c>
      <c r="V18" s="316">
        <f t="shared" si="4"/>
        <v>0</v>
      </c>
      <c r="W18" s="319">
        <f t="shared" si="96"/>
        <v>659414.79350000038</v>
      </c>
      <c r="X18" s="153">
        <f t="shared" si="96"/>
        <v>653567.27650000062</v>
      </c>
      <c r="Y18" s="153">
        <f t="shared" si="96"/>
        <v>5215.9669999999978</v>
      </c>
      <c r="Z18" s="316">
        <f t="shared" si="6"/>
        <v>7.9099939088642761E-3</v>
      </c>
      <c r="AC18" s="449"/>
      <c r="AD18" s="130" t="s">
        <v>26</v>
      </c>
      <c r="AE18" s="149">
        <v>115941.46700000012</v>
      </c>
      <c r="AF18" s="150">
        <v>111260.54300000003</v>
      </c>
      <c r="AG18" s="150">
        <v>3141.583000000001</v>
      </c>
      <c r="AH18" s="316">
        <f t="shared" si="7"/>
        <v>2.7096284714079027E-2</v>
      </c>
      <c r="AI18" s="149">
        <v>0</v>
      </c>
      <c r="AJ18" s="150">
        <v>0</v>
      </c>
      <c r="AK18" s="150">
        <v>0</v>
      </c>
      <c r="AL18" s="316">
        <f t="shared" si="8"/>
        <v>0</v>
      </c>
      <c r="AM18" s="149">
        <v>0</v>
      </c>
      <c r="AN18" s="150">
        <v>0</v>
      </c>
      <c r="AO18" s="150">
        <v>0</v>
      </c>
      <c r="AP18" s="316">
        <f t="shared" si="9"/>
        <v>0</v>
      </c>
      <c r="AQ18" s="149">
        <v>725.2</v>
      </c>
      <c r="AR18" s="150">
        <v>725.2</v>
      </c>
      <c r="AS18" s="150">
        <v>0</v>
      </c>
      <c r="AT18" s="316">
        <f t="shared" si="10"/>
        <v>0</v>
      </c>
      <c r="AU18" s="149">
        <v>29102.3</v>
      </c>
      <c r="AV18" s="150">
        <v>29102.3</v>
      </c>
      <c r="AW18" s="150">
        <v>0</v>
      </c>
      <c r="AX18" s="316">
        <f t="shared" si="11"/>
        <v>0</v>
      </c>
      <c r="AY18" s="319">
        <f t="shared" si="97"/>
        <v>145768.96700000012</v>
      </c>
      <c r="AZ18" s="153">
        <f t="shared" si="97"/>
        <v>141088.04300000003</v>
      </c>
      <c r="BA18" s="153">
        <f t="shared" si="97"/>
        <v>3141.583000000001</v>
      </c>
      <c r="BB18" s="316">
        <f t="shared" si="13"/>
        <v>2.1551795726178113E-2</v>
      </c>
      <c r="BE18" s="449"/>
      <c r="BF18" s="130" t="s">
        <v>26</v>
      </c>
      <c r="BG18" s="320">
        <f t="shared" si="98"/>
        <v>623107.00000000047</v>
      </c>
      <c r="BH18" s="321">
        <f t="shared" si="98"/>
        <v>612578.55900000071</v>
      </c>
      <c r="BI18" s="321">
        <f t="shared" si="98"/>
        <v>8357.5499999999993</v>
      </c>
      <c r="BJ18" s="316">
        <f t="shared" si="15"/>
        <v>1.3412704399083934E-2</v>
      </c>
      <c r="BK18" s="320">
        <f t="shared" si="99"/>
        <v>0</v>
      </c>
      <c r="BL18" s="321">
        <f t="shared" si="99"/>
        <v>0</v>
      </c>
      <c r="BM18" s="321">
        <f t="shared" si="99"/>
        <v>0</v>
      </c>
      <c r="BN18" s="316">
        <f t="shared" si="17"/>
        <v>0</v>
      </c>
      <c r="BO18" s="320">
        <f t="shared" si="100"/>
        <v>0</v>
      </c>
      <c r="BP18" s="321">
        <f t="shared" si="100"/>
        <v>0</v>
      </c>
      <c r="BQ18" s="321">
        <f t="shared" si="100"/>
        <v>0</v>
      </c>
      <c r="BR18" s="316">
        <f t="shared" si="19"/>
        <v>0</v>
      </c>
      <c r="BS18" s="320">
        <f t="shared" si="101"/>
        <v>47901.032249999997</v>
      </c>
      <c r="BT18" s="321">
        <f t="shared" si="101"/>
        <v>47901.032249999997</v>
      </c>
      <c r="BU18" s="321">
        <f t="shared" si="101"/>
        <v>0</v>
      </c>
      <c r="BV18" s="316">
        <f t="shared" si="21"/>
        <v>0</v>
      </c>
      <c r="BW18" s="320">
        <f t="shared" si="102"/>
        <v>134175.72825000001</v>
      </c>
      <c r="BX18" s="321">
        <f t="shared" si="102"/>
        <v>134175.72825000001</v>
      </c>
      <c r="BY18" s="321">
        <f t="shared" si="102"/>
        <v>0</v>
      </c>
      <c r="BZ18" s="316">
        <f t="shared" si="23"/>
        <v>0</v>
      </c>
      <c r="CA18" s="319">
        <f t="shared" si="103"/>
        <v>805183.76050000056</v>
      </c>
      <c r="CB18" s="153">
        <f t="shared" si="103"/>
        <v>794655.3195000008</v>
      </c>
      <c r="CC18" s="153">
        <f t="shared" si="103"/>
        <v>8357.5499999999993</v>
      </c>
      <c r="CD18" s="316">
        <f t="shared" si="25"/>
        <v>1.037968027920751E-2</v>
      </c>
    </row>
    <row r="19" spans="1:82">
      <c r="A19" s="449"/>
      <c r="B19" s="131" t="s">
        <v>27</v>
      </c>
      <c r="C19" s="156">
        <v>718276.97499999974</v>
      </c>
      <c r="D19" s="157">
        <v>693475.73099999863</v>
      </c>
      <c r="E19" s="157">
        <v>22198.577999999998</v>
      </c>
      <c r="F19" s="322">
        <f t="shared" si="0"/>
        <v>3.0905317548289787E-2</v>
      </c>
      <c r="G19" s="156">
        <v>0</v>
      </c>
      <c r="H19" s="157">
        <v>0</v>
      </c>
      <c r="I19" s="157">
        <v>0</v>
      </c>
      <c r="J19" s="322">
        <f t="shared" si="1"/>
        <v>0</v>
      </c>
      <c r="K19" s="323">
        <v>0</v>
      </c>
      <c r="L19" s="324">
        <v>0</v>
      </c>
      <c r="M19" s="324">
        <v>0</v>
      </c>
      <c r="N19" s="322">
        <f t="shared" si="2"/>
        <v>0</v>
      </c>
      <c r="O19" s="156">
        <v>53482.64</v>
      </c>
      <c r="P19" s="157">
        <v>53482.64</v>
      </c>
      <c r="Q19" s="157">
        <v>0</v>
      </c>
      <c r="R19" s="322">
        <f t="shared" si="3"/>
        <v>0</v>
      </c>
      <c r="S19" s="156">
        <v>97783.733000000007</v>
      </c>
      <c r="T19" s="157">
        <v>97783.733000000007</v>
      </c>
      <c r="U19" s="157">
        <v>0</v>
      </c>
      <c r="V19" s="322">
        <f t="shared" si="4"/>
        <v>0</v>
      </c>
      <c r="W19" s="325">
        <f t="shared" si="96"/>
        <v>869543.34799999977</v>
      </c>
      <c r="X19" s="160">
        <f t="shared" si="96"/>
        <v>844742.10399999865</v>
      </c>
      <c r="Y19" s="160">
        <f t="shared" si="96"/>
        <v>22198.577999999998</v>
      </c>
      <c r="Z19" s="322">
        <f t="shared" si="6"/>
        <v>2.5529006749413951E-2</v>
      </c>
      <c r="AC19" s="449"/>
      <c r="AD19" s="131" t="s">
        <v>27</v>
      </c>
      <c r="AE19" s="156">
        <v>216802.70100000044</v>
      </c>
      <c r="AF19" s="157">
        <v>207570.50000000029</v>
      </c>
      <c r="AG19" s="157">
        <v>8343.0200000000023</v>
      </c>
      <c r="AH19" s="322">
        <f t="shared" si="7"/>
        <v>3.8482085147084885E-2</v>
      </c>
      <c r="AI19" s="156">
        <v>0</v>
      </c>
      <c r="AJ19" s="157">
        <v>0</v>
      </c>
      <c r="AK19" s="157">
        <v>0</v>
      </c>
      <c r="AL19" s="322">
        <f t="shared" si="8"/>
        <v>0</v>
      </c>
      <c r="AM19" s="156">
        <v>0</v>
      </c>
      <c r="AN19" s="157">
        <v>0</v>
      </c>
      <c r="AO19" s="157">
        <v>0</v>
      </c>
      <c r="AP19" s="322">
        <f t="shared" si="9"/>
        <v>0</v>
      </c>
      <c r="AQ19" s="156">
        <v>673</v>
      </c>
      <c r="AR19" s="157">
        <v>673</v>
      </c>
      <c r="AS19" s="157">
        <v>0</v>
      </c>
      <c r="AT19" s="322">
        <f t="shared" si="10"/>
        <v>0</v>
      </c>
      <c r="AU19" s="156">
        <v>30283.1</v>
      </c>
      <c r="AV19" s="157">
        <v>30283.1</v>
      </c>
      <c r="AW19" s="157">
        <v>0</v>
      </c>
      <c r="AX19" s="322">
        <f t="shared" si="11"/>
        <v>0</v>
      </c>
      <c r="AY19" s="325">
        <f t="shared" si="97"/>
        <v>247758.80100000044</v>
      </c>
      <c r="AZ19" s="160">
        <f t="shared" si="97"/>
        <v>238526.6000000003</v>
      </c>
      <c r="BA19" s="160">
        <f t="shared" si="97"/>
        <v>8343.0200000000023</v>
      </c>
      <c r="BB19" s="322">
        <f t="shared" si="13"/>
        <v>3.3673960183557665E-2</v>
      </c>
      <c r="BE19" s="449"/>
      <c r="BF19" s="131" t="s">
        <v>27</v>
      </c>
      <c r="BG19" s="326">
        <f t="shared" si="98"/>
        <v>935079.67600000021</v>
      </c>
      <c r="BH19" s="327">
        <f t="shared" si="98"/>
        <v>901046.23099999898</v>
      </c>
      <c r="BI19" s="327">
        <f t="shared" si="98"/>
        <v>30541.597999999998</v>
      </c>
      <c r="BJ19" s="322">
        <f t="shared" si="15"/>
        <v>3.2662027401395462E-2</v>
      </c>
      <c r="BK19" s="326">
        <f t="shared" si="99"/>
        <v>0</v>
      </c>
      <c r="BL19" s="327">
        <f t="shared" si="99"/>
        <v>0</v>
      </c>
      <c r="BM19" s="327">
        <f t="shared" si="99"/>
        <v>0</v>
      </c>
      <c r="BN19" s="322">
        <f t="shared" si="17"/>
        <v>0</v>
      </c>
      <c r="BO19" s="326">
        <f t="shared" si="100"/>
        <v>0</v>
      </c>
      <c r="BP19" s="327">
        <f t="shared" si="100"/>
        <v>0</v>
      </c>
      <c r="BQ19" s="327">
        <f t="shared" si="100"/>
        <v>0</v>
      </c>
      <c r="BR19" s="322">
        <f t="shared" si="19"/>
        <v>0</v>
      </c>
      <c r="BS19" s="326">
        <f t="shared" si="101"/>
        <v>54155.64</v>
      </c>
      <c r="BT19" s="327">
        <f t="shared" si="101"/>
        <v>54155.64</v>
      </c>
      <c r="BU19" s="327">
        <f t="shared" si="101"/>
        <v>0</v>
      </c>
      <c r="BV19" s="322">
        <f t="shared" si="21"/>
        <v>0</v>
      </c>
      <c r="BW19" s="326">
        <f t="shared" si="102"/>
        <v>128066.83300000001</v>
      </c>
      <c r="BX19" s="327">
        <f t="shared" si="102"/>
        <v>128066.83300000001</v>
      </c>
      <c r="BY19" s="327">
        <f t="shared" si="102"/>
        <v>0</v>
      </c>
      <c r="BZ19" s="322">
        <f t="shared" si="23"/>
        <v>0</v>
      </c>
      <c r="CA19" s="325">
        <f t="shared" si="103"/>
        <v>1117302.1490000002</v>
      </c>
      <c r="CB19" s="160">
        <f t="shared" si="103"/>
        <v>1083268.703999999</v>
      </c>
      <c r="CC19" s="160">
        <f t="shared" si="103"/>
        <v>30541.597999999998</v>
      </c>
      <c r="CD19" s="322">
        <f t="shared" si="25"/>
        <v>2.7335128664466565E-2</v>
      </c>
    </row>
    <row r="20" spans="1:82" ht="15">
      <c r="A20" s="449"/>
      <c r="B20" s="132" t="s">
        <v>28</v>
      </c>
      <c r="C20" s="328">
        <f t="shared" ref="C20:E20" si="104">IF(COUNT(C17:C19)=0,"",SUM(C17:C19))</f>
        <v>1685601.3680000002</v>
      </c>
      <c r="D20" s="167">
        <f t="shared" si="104"/>
        <v>1645847.9589999993</v>
      </c>
      <c r="E20" s="167">
        <f t="shared" si="104"/>
        <v>35644.208999999995</v>
      </c>
      <c r="F20" s="329">
        <f t="shared" si="0"/>
        <v>2.1146286231537983E-2</v>
      </c>
      <c r="G20" s="328">
        <f t="shared" ref="G20:I20" si="105">IF(COUNT(G17:G19)=0,"",SUM(G17:G19))</f>
        <v>0</v>
      </c>
      <c r="H20" s="167">
        <f t="shared" si="105"/>
        <v>0</v>
      </c>
      <c r="I20" s="167">
        <f t="shared" si="105"/>
        <v>0</v>
      </c>
      <c r="J20" s="329">
        <f t="shared" si="1"/>
        <v>0</v>
      </c>
      <c r="K20" s="328">
        <f t="shared" ref="K20:M20" si="106">IF(COUNT(K17:K19)=0,"",SUM(K17:K19))</f>
        <v>0</v>
      </c>
      <c r="L20" s="167">
        <f t="shared" si="106"/>
        <v>0</v>
      </c>
      <c r="M20" s="167">
        <f t="shared" si="106"/>
        <v>0</v>
      </c>
      <c r="N20" s="329">
        <f t="shared" si="2"/>
        <v>0</v>
      </c>
      <c r="O20" s="328">
        <f t="shared" ref="O20:Q20" si="107">IF(COUNT(O17:O19)=0,"",SUM(O17:O19))</f>
        <v>140450.49225000001</v>
      </c>
      <c r="P20" s="167">
        <f t="shared" si="107"/>
        <v>140450.49225000001</v>
      </c>
      <c r="Q20" s="167">
        <f t="shared" si="107"/>
        <v>0</v>
      </c>
      <c r="R20" s="329">
        <f t="shared" si="3"/>
        <v>0</v>
      </c>
      <c r="S20" s="328">
        <f t="shared" ref="S20:U20" si="108">IF(COUNT(S17:S19)=0,"",SUM(S17:S19))</f>
        <v>307475.40175000002</v>
      </c>
      <c r="T20" s="167">
        <f t="shared" si="108"/>
        <v>307475.40175000002</v>
      </c>
      <c r="U20" s="167">
        <f t="shared" si="108"/>
        <v>0</v>
      </c>
      <c r="V20" s="329">
        <f t="shared" si="4"/>
        <v>0</v>
      </c>
      <c r="W20" s="330">
        <f t="shared" ref="W20:Y20" si="109">IF(COUNT(W17:W19)=0,"",SUM(W17:W19))</f>
        <v>2133527.2620000001</v>
      </c>
      <c r="X20" s="166">
        <f t="shared" si="109"/>
        <v>2093773.8529999994</v>
      </c>
      <c r="Y20" s="166">
        <f t="shared" si="109"/>
        <v>35644.208999999995</v>
      </c>
      <c r="Z20" s="329">
        <f t="shared" si="6"/>
        <v>1.6706704261461643E-2</v>
      </c>
      <c r="AC20" s="449"/>
      <c r="AD20" s="132" t="s">
        <v>28</v>
      </c>
      <c r="AE20" s="328">
        <f t="shared" ref="AE20:AG20" si="110">IF(COUNT(AE17:AE19)=0,"",SUM(AE17:AE19))</f>
        <v>451221.73300000059</v>
      </c>
      <c r="AF20" s="167">
        <f t="shared" si="110"/>
        <v>434196.73900000029</v>
      </c>
      <c r="AG20" s="167">
        <f t="shared" si="110"/>
        <v>13734.179000000004</v>
      </c>
      <c r="AH20" s="329">
        <f t="shared" si="7"/>
        <v>3.0437760408140592E-2</v>
      </c>
      <c r="AI20" s="328">
        <f t="shared" ref="AI20:AK20" si="111">IF(COUNT(AI17:AI19)=0,"",SUM(AI17:AI19))</f>
        <v>0</v>
      </c>
      <c r="AJ20" s="167">
        <f t="shared" si="111"/>
        <v>0</v>
      </c>
      <c r="AK20" s="167">
        <f t="shared" si="111"/>
        <v>0</v>
      </c>
      <c r="AL20" s="329">
        <f t="shared" si="8"/>
        <v>0</v>
      </c>
      <c r="AM20" s="328">
        <f t="shared" ref="AM20:AO20" si="112">IF(COUNT(AM17:AM19)=0,"",SUM(AM17:AM19))</f>
        <v>0</v>
      </c>
      <c r="AN20" s="167">
        <f t="shared" si="112"/>
        <v>0</v>
      </c>
      <c r="AO20" s="167">
        <f t="shared" si="112"/>
        <v>0</v>
      </c>
      <c r="AP20" s="329">
        <f t="shared" si="9"/>
        <v>0</v>
      </c>
      <c r="AQ20" s="328">
        <f t="shared" ref="AQ20:AS20" si="113">IF(COUNT(AQ17:AQ19)=0,"",SUM(AQ17:AQ19))</f>
        <v>1977.1</v>
      </c>
      <c r="AR20" s="167">
        <f t="shared" si="113"/>
        <v>1977.1</v>
      </c>
      <c r="AS20" s="167">
        <f t="shared" si="113"/>
        <v>0</v>
      </c>
      <c r="AT20" s="329">
        <f t="shared" si="10"/>
        <v>0</v>
      </c>
      <c r="AU20" s="328">
        <f t="shared" ref="AU20:AW20" si="114">IF(COUNT(AU17:AU19)=0,"",SUM(AU17:AU19))</f>
        <v>89400.9</v>
      </c>
      <c r="AV20" s="167">
        <f t="shared" si="114"/>
        <v>89400.9</v>
      </c>
      <c r="AW20" s="167">
        <f t="shared" si="114"/>
        <v>0</v>
      </c>
      <c r="AX20" s="329">
        <f t="shared" si="11"/>
        <v>0</v>
      </c>
      <c r="AY20" s="330">
        <f t="shared" ref="AY20:BA20" si="115">IF(COUNT(AY17:AY19)=0,"",SUM(AY17:AY19))</f>
        <v>542599.73300000071</v>
      </c>
      <c r="AZ20" s="166">
        <f t="shared" si="115"/>
        <v>525574.73900000029</v>
      </c>
      <c r="BA20" s="166">
        <f t="shared" si="115"/>
        <v>13734.179000000004</v>
      </c>
      <c r="BB20" s="329">
        <f t="shared" si="13"/>
        <v>2.5311805673151676E-2</v>
      </c>
      <c r="BE20" s="449"/>
      <c r="BF20" s="132" t="s">
        <v>28</v>
      </c>
      <c r="BG20" s="328">
        <f t="shared" ref="BG20:BI20" si="116">IF(COUNT(BG17:BG19)=0,"",SUM(BG17:BG19))</f>
        <v>2136823.1010000007</v>
      </c>
      <c r="BH20" s="167">
        <f t="shared" si="116"/>
        <v>2080044.6979999996</v>
      </c>
      <c r="BI20" s="167">
        <f t="shared" si="116"/>
        <v>49378.387999999999</v>
      </c>
      <c r="BJ20" s="329">
        <f t="shared" si="15"/>
        <v>2.310831812745363E-2</v>
      </c>
      <c r="BK20" s="328">
        <f t="shared" ref="BK20:BM20" si="117">IF(COUNT(BK17:BK19)=0,"",SUM(BK17:BK19))</f>
        <v>0</v>
      </c>
      <c r="BL20" s="167">
        <f t="shared" si="117"/>
        <v>0</v>
      </c>
      <c r="BM20" s="167">
        <f t="shared" si="117"/>
        <v>0</v>
      </c>
      <c r="BN20" s="329">
        <f t="shared" si="17"/>
        <v>0</v>
      </c>
      <c r="BO20" s="328">
        <f t="shared" ref="BO20:BQ20" si="118">IF(COUNT(BO17:BO19)=0,"",SUM(BO17:BO19))</f>
        <v>0</v>
      </c>
      <c r="BP20" s="167">
        <f t="shared" si="118"/>
        <v>0</v>
      </c>
      <c r="BQ20" s="167">
        <f t="shared" si="118"/>
        <v>0</v>
      </c>
      <c r="BR20" s="329">
        <f t="shared" si="19"/>
        <v>0</v>
      </c>
      <c r="BS20" s="328">
        <f t="shared" ref="BS20:BU20" si="119">IF(COUNT(BS17:BS19)=0,"",SUM(BS17:BS19))</f>
        <v>142427.59224999999</v>
      </c>
      <c r="BT20" s="167">
        <f t="shared" si="119"/>
        <v>142427.59224999999</v>
      </c>
      <c r="BU20" s="167">
        <f t="shared" si="119"/>
        <v>0</v>
      </c>
      <c r="BV20" s="329">
        <f t="shared" si="21"/>
        <v>0</v>
      </c>
      <c r="BW20" s="328">
        <f t="shared" ref="BW20:BY20" si="120">IF(COUNT(BW17:BW19)=0,"",SUM(BW17:BW19))</f>
        <v>396876.30174999998</v>
      </c>
      <c r="BX20" s="167">
        <f t="shared" si="120"/>
        <v>396876.30174999998</v>
      </c>
      <c r="BY20" s="167">
        <f t="shared" si="120"/>
        <v>0</v>
      </c>
      <c r="BZ20" s="329">
        <f t="shared" si="23"/>
        <v>0</v>
      </c>
      <c r="CA20" s="330">
        <f t="shared" ref="CA20:CC20" si="121">IF(COUNT(CA17:CA19)=0,"",SUM(CA17:CA19))</f>
        <v>2676126.995000001</v>
      </c>
      <c r="CB20" s="166">
        <f t="shared" si="121"/>
        <v>2619348.5919999997</v>
      </c>
      <c r="CC20" s="166">
        <f t="shared" si="121"/>
        <v>49378.387999999999</v>
      </c>
      <c r="CD20" s="329">
        <f t="shared" si="25"/>
        <v>1.8451436756273958E-2</v>
      </c>
    </row>
    <row r="21" spans="1:82" ht="15.75" thickBot="1">
      <c r="A21" s="450"/>
      <c r="B21" s="133" t="s">
        <v>55</v>
      </c>
      <c r="C21" s="337">
        <f t="shared" ref="C21:E21" si="122">SUM(C20,C16,C12,C8)</f>
        <v>6301410.0759999994</v>
      </c>
      <c r="D21" s="180">
        <f t="shared" si="122"/>
        <v>6098514.529000001</v>
      </c>
      <c r="E21" s="180">
        <f t="shared" si="122"/>
        <v>176601.23</v>
      </c>
      <c r="F21" s="338">
        <f t="shared" si="0"/>
        <v>2.8025668520227889E-2</v>
      </c>
      <c r="G21" s="337">
        <f t="shared" ref="G21:I21" si="123">SUM(G20,G16,G12,G8)</f>
        <v>0</v>
      </c>
      <c r="H21" s="180">
        <f t="shared" si="123"/>
        <v>0</v>
      </c>
      <c r="I21" s="180">
        <f t="shared" si="123"/>
        <v>0</v>
      </c>
      <c r="J21" s="338">
        <f t="shared" si="1"/>
        <v>0</v>
      </c>
      <c r="K21" s="337">
        <f t="shared" ref="K21:M21" si="124">SUM(K20,K16,K12,K8)</f>
        <v>0</v>
      </c>
      <c r="L21" s="180">
        <f t="shared" si="124"/>
        <v>0</v>
      </c>
      <c r="M21" s="180">
        <f t="shared" si="124"/>
        <v>0</v>
      </c>
      <c r="N21" s="338">
        <f t="shared" si="2"/>
        <v>0</v>
      </c>
      <c r="O21" s="337">
        <f t="shared" ref="O21:Q21" si="125">SUM(O20,O16,O12,O8)</f>
        <v>677516.34625000006</v>
      </c>
      <c r="P21" s="180">
        <f t="shared" si="125"/>
        <v>677516.34625000006</v>
      </c>
      <c r="Q21" s="180">
        <f t="shared" si="125"/>
        <v>0</v>
      </c>
      <c r="R21" s="338">
        <f t="shared" si="3"/>
        <v>0</v>
      </c>
      <c r="S21" s="337">
        <f t="shared" ref="S21:U21" si="126">SUM(S20,S16,S12,S8)</f>
        <v>1187636.9546500002</v>
      </c>
      <c r="T21" s="180">
        <f t="shared" si="126"/>
        <v>1187636.9546500002</v>
      </c>
      <c r="U21" s="180">
        <f t="shared" si="126"/>
        <v>0</v>
      </c>
      <c r="V21" s="338">
        <f t="shared" si="4"/>
        <v>0</v>
      </c>
      <c r="W21" s="337">
        <f t="shared" ref="W21:Y21" si="127">SUM(W20,W16,W12,W8)</f>
        <v>8166563.3768999996</v>
      </c>
      <c r="X21" s="180">
        <f t="shared" si="127"/>
        <v>7963667.8299000002</v>
      </c>
      <c r="Y21" s="180">
        <f t="shared" si="127"/>
        <v>176601.23</v>
      </c>
      <c r="Z21" s="338">
        <f t="shared" si="6"/>
        <v>2.1624913914160701E-2</v>
      </c>
      <c r="AC21" s="450"/>
      <c r="AD21" s="133" t="s">
        <v>55</v>
      </c>
      <c r="AE21" s="337">
        <f t="shared" ref="AE21:AG21" si="128">SUM(AE20,AE16,AE12,AE8)</f>
        <v>1580646.0880000012</v>
      </c>
      <c r="AF21" s="180">
        <f t="shared" si="128"/>
        <v>1521445.8830000001</v>
      </c>
      <c r="AG21" s="180">
        <f t="shared" si="128"/>
        <v>50802.578000000009</v>
      </c>
      <c r="AH21" s="338">
        <f t="shared" si="7"/>
        <v>3.2140387646345775E-2</v>
      </c>
      <c r="AI21" s="337">
        <f t="shared" ref="AI21:AK21" si="129">SUM(AI20,AI16,AI12,AI8)</f>
        <v>0</v>
      </c>
      <c r="AJ21" s="180">
        <f t="shared" si="129"/>
        <v>0</v>
      </c>
      <c r="AK21" s="180">
        <f t="shared" si="129"/>
        <v>0</v>
      </c>
      <c r="AL21" s="338">
        <f t="shared" si="8"/>
        <v>0</v>
      </c>
      <c r="AM21" s="337">
        <f t="shared" ref="AM21:AO21" si="130">SUM(AM20,AM16,AM12,AM8)</f>
        <v>0</v>
      </c>
      <c r="AN21" s="180">
        <f t="shared" si="130"/>
        <v>0</v>
      </c>
      <c r="AO21" s="180">
        <f t="shared" si="130"/>
        <v>0</v>
      </c>
      <c r="AP21" s="338">
        <f t="shared" si="9"/>
        <v>0</v>
      </c>
      <c r="AQ21" s="337">
        <f t="shared" ref="AQ21:AS21" si="131">SUM(AQ20,AQ16,AQ12,AQ8)</f>
        <v>9585.23</v>
      </c>
      <c r="AR21" s="180">
        <f t="shared" si="131"/>
        <v>9585.23</v>
      </c>
      <c r="AS21" s="180">
        <f t="shared" si="131"/>
        <v>0</v>
      </c>
      <c r="AT21" s="338">
        <f t="shared" si="10"/>
        <v>0</v>
      </c>
      <c r="AU21" s="337">
        <f t="shared" ref="AU21:AW21" si="132">SUM(AU20,AU16,AU12,AU8)</f>
        <v>323162.57</v>
      </c>
      <c r="AV21" s="180">
        <f t="shared" si="132"/>
        <v>323162.57</v>
      </c>
      <c r="AW21" s="180">
        <f t="shared" si="132"/>
        <v>0</v>
      </c>
      <c r="AX21" s="338">
        <f t="shared" si="11"/>
        <v>0</v>
      </c>
      <c r="AY21" s="337">
        <f t="shared" ref="AY21:BA21" si="133">SUM(AY20,AY16,AY12,AY8)</f>
        <v>1913393.8880000012</v>
      </c>
      <c r="AZ21" s="180">
        <f t="shared" si="133"/>
        <v>1854193.6830000002</v>
      </c>
      <c r="BA21" s="180">
        <f t="shared" si="133"/>
        <v>50802.578000000009</v>
      </c>
      <c r="BB21" s="338">
        <f t="shared" si="13"/>
        <v>2.6551029727131633E-2</v>
      </c>
      <c r="BE21" s="450"/>
      <c r="BF21" s="133" t="s">
        <v>55</v>
      </c>
      <c r="BG21" s="337">
        <f t="shared" ref="BG21:BI21" si="134">SUM(BG20,BG16,BG12,BG8)</f>
        <v>7882056.1640000008</v>
      </c>
      <c r="BH21" s="180">
        <f t="shared" si="134"/>
        <v>7619960.4120000005</v>
      </c>
      <c r="BI21" s="180">
        <f t="shared" si="134"/>
        <v>227403.80800000002</v>
      </c>
      <c r="BJ21" s="338">
        <f t="shared" si="15"/>
        <v>2.8850823093424485E-2</v>
      </c>
      <c r="BK21" s="337">
        <f t="shared" ref="BK21:BM21" si="135">SUM(BK20,BK16,BK12,BK8)</f>
        <v>0</v>
      </c>
      <c r="BL21" s="180">
        <f t="shared" si="135"/>
        <v>0</v>
      </c>
      <c r="BM21" s="180">
        <f t="shared" si="135"/>
        <v>0</v>
      </c>
      <c r="BN21" s="338">
        <f t="shared" si="17"/>
        <v>0</v>
      </c>
      <c r="BO21" s="337">
        <f t="shared" ref="BO21:BQ21" si="136">SUM(BO20,BO16,BO12,BO8)</f>
        <v>0</v>
      </c>
      <c r="BP21" s="180">
        <f t="shared" si="136"/>
        <v>0</v>
      </c>
      <c r="BQ21" s="180">
        <f t="shared" si="136"/>
        <v>0</v>
      </c>
      <c r="BR21" s="338">
        <f t="shared" si="19"/>
        <v>0</v>
      </c>
      <c r="BS21" s="337">
        <f t="shared" ref="BS21:BU21" si="137">SUM(BS20,BS16,BS12,BS8)</f>
        <v>687101.57624999993</v>
      </c>
      <c r="BT21" s="180">
        <f t="shared" si="137"/>
        <v>687101.57624999993</v>
      </c>
      <c r="BU21" s="180">
        <f t="shared" si="137"/>
        <v>0</v>
      </c>
      <c r="BV21" s="338">
        <f t="shared" si="21"/>
        <v>0</v>
      </c>
      <c r="BW21" s="337">
        <f t="shared" ref="BW21:BY21" si="138">SUM(BW20,BW16,BW12,BW8)</f>
        <v>1510799.52465</v>
      </c>
      <c r="BX21" s="180">
        <f t="shared" si="138"/>
        <v>1510799.52465</v>
      </c>
      <c r="BY21" s="180">
        <f t="shared" si="138"/>
        <v>0</v>
      </c>
      <c r="BZ21" s="338">
        <f t="shared" si="23"/>
        <v>0</v>
      </c>
      <c r="CA21" s="337">
        <f t="shared" ref="CA21:CC21" si="139">SUM(CA20,CA16,CA12,CA8)</f>
        <v>10079957.264900001</v>
      </c>
      <c r="CB21" s="180">
        <f t="shared" si="139"/>
        <v>9817861.5129000004</v>
      </c>
      <c r="CC21" s="180">
        <f t="shared" si="139"/>
        <v>227403.80800000002</v>
      </c>
      <c r="CD21" s="338">
        <f t="shared" si="25"/>
        <v>2.2559997232513663E-2</v>
      </c>
    </row>
    <row r="22" spans="1:82">
      <c r="A22" t="s">
        <v>432</v>
      </c>
    </row>
    <row r="23" spans="1:82" ht="15" thickBot="1"/>
    <row r="24" spans="1:82" ht="19.5" thickBot="1">
      <c r="A24" s="477" t="s">
        <v>392</v>
      </c>
      <c r="B24" s="478"/>
      <c r="C24" s="474" t="s">
        <v>0</v>
      </c>
      <c r="D24" s="475"/>
      <c r="E24" s="475"/>
      <c r="F24" s="476"/>
      <c r="G24" s="474" t="s">
        <v>9</v>
      </c>
      <c r="H24" s="475"/>
      <c r="I24" s="475"/>
      <c r="J24" s="476"/>
      <c r="K24" s="474" t="s">
        <v>393</v>
      </c>
      <c r="L24" s="475"/>
      <c r="M24" s="475"/>
      <c r="N24" s="476"/>
      <c r="O24" s="474" t="s">
        <v>375</v>
      </c>
      <c r="P24" s="475"/>
      <c r="Q24" s="475"/>
      <c r="R24" s="476"/>
      <c r="S24" s="474" t="s">
        <v>377</v>
      </c>
      <c r="T24" s="475"/>
      <c r="U24" s="475"/>
      <c r="V24" s="476"/>
      <c r="W24" s="474" t="s">
        <v>376</v>
      </c>
      <c r="X24" s="475"/>
      <c r="Y24" s="475"/>
      <c r="Z24" s="476"/>
      <c r="AC24" s="477" t="s">
        <v>394</v>
      </c>
      <c r="AD24" s="478"/>
      <c r="AE24" s="474" t="s">
        <v>0</v>
      </c>
      <c r="AF24" s="475"/>
      <c r="AG24" s="475"/>
      <c r="AH24" s="476"/>
      <c r="AI24" s="474" t="s">
        <v>9</v>
      </c>
      <c r="AJ24" s="475"/>
      <c r="AK24" s="475"/>
      <c r="AL24" s="476"/>
      <c r="AM24" s="474" t="s">
        <v>393</v>
      </c>
      <c r="AN24" s="475"/>
      <c r="AO24" s="475"/>
      <c r="AP24" s="476"/>
      <c r="AQ24" s="474" t="s">
        <v>375</v>
      </c>
      <c r="AR24" s="475"/>
      <c r="AS24" s="475"/>
      <c r="AT24" s="476"/>
      <c r="AU24" s="474" t="s">
        <v>377</v>
      </c>
      <c r="AV24" s="475"/>
      <c r="AW24" s="475"/>
      <c r="AX24" s="476"/>
      <c r="AY24" s="474" t="s">
        <v>376</v>
      </c>
      <c r="AZ24" s="475"/>
      <c r="BA24" s="475"/>
      <c r="BB24" s="476"/>
      <c r="BE24" s="477" t="s">
        <v>395</v>
      </c>
      <c r="BF24" s="478"/>
      <c r="BG24" s="474" t="s">
        <v>0</v>
      </c>
      <c r="BH24" s="475"/>
      <c r="BI24" s="475"/>
      <c r="BJ24" s="476"/>
      <c r="BK24" s="474" t="s">
        <v>9</v>
      </c>
      <c r="BL24" s="475"/>
      <c r="BM24" s="475"/>
      <c r="BN24" s="476"/>
      <c r="BO24" s="474" t="s">
        <v>393</v>
      </c>
      <c r="BP24" s="475"/>
      <c r="BQ24" s="475"/>
      <c r="BR24" s="476"/>
      <c r="BS24" s="474" t="s">
        <v>375</v>
      </c>
      <c r="BT24" s="475"/>
      <c r="BU24" s="475"/>
      <c r="BV24" s="476"/>
      <c r="BW24" s="474" t="s">
        <v>377</v>
      </c>
      <c r="BX24" s="475"/>
      <c r="BY24" s="475"/>
      <c r="BZ24" s="476"/>
      <c r="CA24" s="474" t="s">
        <v>376</v>
      </c>
      <c r="CB24" s="475"/>
      <c r="CC24" s="475"/>
      <c r="CD24" s="476"/>
    </row>
    <row r="25" spans="1:82" ht="75" thickBot="1">
      <c r="A25" s="479"/>
      <c r="B25" s="480"/>
      <c r="C25" s="307" t="s">
        <v>52</v>
      </c>
      <c r="D25" s="308" t="s">
        <v>53</v>
      </c>
      <c r="E25" s="308" t="s">
        <v>51</v>
      </c>
      <c r="F25" s="309" t="s">
        <v>51</v>
      </c>
      <c r="G25" s="307" t="s">
        <v>52</v>
      </c>
      <c r="H25" s="308" t="s">
        <v>53</v>
      </c>
      <c r="I25" s="308" t="s">
        <v>51</v>
      </c>
      <c r="J25" s="309" t="s">
        <v>51</v>
      </c>
      <c r="K25" s="307" t="s">
        <v>52</v>
      </c>
      <c r="L25" s="308" t="s">
        <v>53</v>
      </c>
      <c r="M25" s="308" t="s">
        <v>51</v>
      </c>
      <c r="N25" s="309" t="s">
        <v>51</v>
      </c>
      <c r="O25" s="307" t="s">
        <v>52</v>
      </c>
      <c r="P25" s="308" t="s">
        <v>53</v>
      </c>
      <c r="Q25" s="308" t="s">
        <v>51</v>
      </c>
      <c r="R25" s="309" t="s">
        <v>51</v>
      </c>
      <c r="S25" s="307" t="s">
        <v>52</v>
      </c>
      <c r="T25" s="308" t="s">
        <v>53</v>
      </c>
      <c r="U25" s="308" t="s">
        <v>51</v>
      </c>
      <c r="V25" s="309" t="s">
        <v>51</v>
      </c>
      <c r="W25" s="307" t="s">
        <v>52</v>
      </c>
      <c r="X25" s="308" t="s">
        <v>53</v>
      </c>
      <c r="Y25" s="308" t="s">
        <v>51</v>
      </c>
      <c r="Z25" s="309" t="s">
        <v>51</v>
      </c>
      <c r="AC25" s="479"/>
      <c r="AD25" s="480"/>
      <c r="AE25" s="307" t="s">
        <v>52</v>
      </c>
      <c r="AF25" s="308" t="s">
        <v>53</v>
      </c>
      <c r="AG25" s="308" t="s">
        <v>51</v>
      </c>
      <c r="AH25" s="309" t="s">
        <v>51</v>
      </c>
      <c r="AI25" s="307" t="s">
        <v>52</v>
      </c>
      <c r="AJ25" s="308" t="s">
        <v>53</v>
      </c>
      <c r="AK25" s="308" t="s">
        <v>51</v>
      </c>
      <c r="AL25" s="309" t="s">
        <v>51</v>
      </c>
      <c r="AM25" s="307" t="s">
        <v>52</v>
      </c>
      <c r="AN25" s="308" t="s">
        <v>53</v>
      </c>
      <c r="AO25" s="308" t="s">
        <v>51</v>
      </c>
      <c r="AP25" s="309" t="s">
        <v>51</v>
      </c>
      <c r="AQ25" s="307" t="s">
        <v>52</v>
      </c>
      <c r="AR25" s="308" t="s">
        <v>53</v>
      </c>
      <c r="AS25" s="308" t="s">
        <v>51</v>
      </c>
      <c r="AT25" s="309" t="s">
        <v>51</v>
      </c>
      <c r="AU25" s="307" t="s">
        <v>52</v>
      </c>
      <c r="AV25" s="308" t="s">
        <v>53</v>
      </c>
      <c r="AW25" s="308" t="s">
        <v>51</v>
      </c>
      <c r="AX25" s="309" t="s">
        <v>51</v>
      </c>
      <c r="AY25" s="307" t="s">
        <v>52</v>
      </c>
      <c r="AZ25" s="308" t="s">
        <v>53</v>
      </c>
      <c r="BA25" s="308" t="s">
        <v>51</v>
      </c>
      <c r="BB25" s="309" t="s">
        <v>51</v>
      </c>
      <c r="BE25" s="479"/>
      <c r="BF25" s="480"/>
      <c r="BG25" s="307" t="s">
        <v>52</v>
      </c>
      <c r="BH25" s="308" t="s">
        <v>53</v>
      </c>
      <c r="BI25" s="308" t="s">
        <v>51</v>
      </c>
      <c r="BJ25" s="309" t="s">
        <v>51</v>
      </c>
      <c r="BK25" s="307" t="s">
        <v>52</v>
      </c>
      <c r="BL25" s="308" t="s">
        <v>53</v>
      </c>
      <c r="BM25" s="308" t="s">
        <v>51</v>
      </c>
      <c r="BN25" s="309" t="s">
        <v>51</v>
      </c>
      <c r="BO25" s="307" t="s">
        <v>52</v>
      </c>
      <c r="BP25" s="308" t="s">
        <v>53</v>
      </c>
      <c r="BQ25" s="308" t="s">
        <v>51</v>
      </c>
      <c r="BR25" s="309" t="s">
        <v>51</v>
      </c>
      <c r="BS25" s="307" t="s">
        <v>52</v>
      </c>
      <c r="BT25" s="308" t="s">
        <v>53</v>
      </c>
      <c r="BU25" s="308" t="s">
        <v>51</v>
      </c>
      <c r="BV25" s="309" t="s">
        <v>51</v>
      </c>
      <c r="BW25" s="307" t="s">
        <v>52</v>
      </c>
      <c r="BX25" s="308" t="s">
        <v>53</v>
      </c>
      <c r="BY25" s="308" t="s">
        <v>51</v>
      </c>
      <c r="BZ25" s="309" t="s">
        <v>51</v>
      </c>
      <c r="CA25" s="307" t="s">
        <v>52</v>
      </c>
      <c r="CB25" s="308" t="s">
        <v>53</v>
      </c>
      <c r="CC25" s="308" t="s">
        <v>51</v>
      </c>
      <c r="CD25" s="309" t="s">
        <v>51</v>
      </c>
    </row>
    <row r="26" spans="1:82">
      <c r="A26" s="448">
        <v>2017</v>
      </c>
      <c r="B26" s="134" t="s">
        <v>13</v>
      </c>
      <c r="C26" s="142">
        <v>671680.33900000271</v>
      </c>
      <c r="D26" s="143">
        <v>655946.89000000269</v>
      </c>
      <c r="E26" s="143">
        <v>13002.215999999988</v>
      </c>
      <c r="F26" s="310">
        <f t="shared" ref="F26:F42" si="140">IF(AND(ISNUMBER(C26),ISNUMBER(E26)), IF(C26=0, 0, E26/C26), "")</f>
        <v>1.9357743922291486E-2</v>
      </c>
      <c r="G26" s="142">
        <v>0</v>
      </c>
      <c r="H26" s="143">
        <v>0</v>
      </c>
      <c r="I26" s="143">
        <v>0</v>
      </c>
      <c r="J26" s="310">
        <f t="shared" ref="J26:J42" si="141">IF(AND(ISNUMBER(G26),ISNUMBER(I26)), IF(G26=0, 0, I26/G26), "")</f>
        <v>0</v>
      </c>
      <c r="K26" s="311">
        <v>0</v>
      </c>
      <c r="L26" s="312">
        <v>0</v>
      </c>
      <c r="M26" s="312">
        <v>0</v>
      </c>
      <c r="N26" s="310">
        <f t="shared" ref="N26:N42" si="142">IF(AND(ISNUMBER(K26),ISNUMBER(M26)), IF(K26=0, 0, M26/K26), "")</f>
        <v>0</v>
      </c>
      <c r="O26" s="142">
        <v>53592.674000000006</v>
      </c>
      <c r="P26" s="143">
        <v>53592.674000000006</v>
      </c>
      <c r="Q26" s="143">
        <v>0</v>
      </c>
      <c r="R26" s="310">
        <f t="shared" ref="R26:R42" si="143">IF(AND(ISNUMBER(O26),ISNUMBER(Q26)), IF(O26=0, 0, Q26/O26), "")</f>
        <v>0</v>
      </c>
      <c r="S26" s="142">
        <v>108839.31499999999</v>
      </c>
      <c r="T26" s="143">
        <v>108839.31499999999</v>
      </c>
      <c r="U26" s="143">
        <v>0</v>
      </c>
      <c r="V26" s="310">
        <f t="shared" ref="V26:V42" si="144">IF(AND(ISNUMBER(S26),ISNUMBER(U26)), IF(S26=0, 0, U26/S26), "")</f>
        <v>0</v>
      </c>
      <c r="W26" s="313">
        <f t="shared" ref="W26:Y28" si="145">IF(COUNT(C26,G26,K26,O26,S26)&lt;5,"",SUM(C26,G26,K26,O26,S26))</f>
        <v>834112.32800000266</v>
      </c>
      <c r="X26" s="146">
        <f t="shared" si="145"/>
        <v>818378.87900000263</v>
      </c>
      <c r="Y26" s="146">
        <f t="shared" si="145"/>
        <v>13002.215999999988</v>
      </c>
      <c r="Z26" s="310">
        <f t="shared" ref="Z26:Z42" si="146">IF(AND(ISNUMBER(W26),ISNUMBER(Y26)), IF(W26=0, 0, Y26/W26), "")</f>
        <v>1.5588087555516798E-2</v>
      </c>
      <c r="AC26" s="448">
        <v>2017</v>
      </c>
      <c r="AD26" s="134" t="s">
        <v>13</v>
      </c>
      <c r="AE26" s="142">
        <v>183015.28700000021</v>
      </c>
      <c r="AF26" s="143">
        <v>178189.82200000016</v>
      </c>
      <c r="AG26" s="143">
        <v>4303.1209999999955</v>
      </c>
      <c r="AH26" s="310">
        <f t="shared" ref="AH26:AH42" si="147">IF(AND(ISNUMBER(AE26),ISNUMBER(AG26)), IF(AE26=0, 0, AG26/AE26), "")</f>
        <v>2.3512358287316133E-2</v>
      </c>
      <c r="AI26" s="142">
        <v>0</v>
      </c>
      <c r="AJ26" s="143">
        <v>0</v>
      </c>
      <c r="AK26" s="143">
        <v>0</v>
      </c>
      <c r="AL26" s="310">
        <f t="shared" ref="AL26:AL42" si="148">IF(AND(ISNUMBER(AI26),ISNUMBER(AK26)), IF(AI26=0, 0, AK26/AI26), "")</f>
        <v>0</v>
      </c>
      <c r="AM26" s="142">
        <v>0</v>
      </c>
      <c r="AN26" s="143">
        <v>0</v>
      </c>
      <c r="AO26" s="143">
        <v>0</v>
      </c>
      <c r="AP26" s="310">
        <f t="shared" ref="AP26:AP42" si="149">IF(AND(ISNUMBER(AM26),ISNUMBER(AO26)), IF(AM26=0, 0, AO26/AM26), "")</f>
        <v>0</v>
      </c>
      <c r="AQ26" s="142">
        <v>879.2</v>
      </c>
      <c r="AR26" s="143">
        <v>879.2</v>
      </c>
      <c r="AS26" s="143">
        <v>0</v>
      </c>
      <c r="AT26" s="310">
        <f t="shared" ref="AT26:AT42" si="150">IF(AND(ISNUMBER(AQ26),ISNUMBER(AS26)), IF(AQ26=0, 0, AS26/AQ26), "")</f>
        <v>0</v>
      </c>
      <c r="AU26" s="142">
        <v>31654.1</v>
      </c>
      <c r="AV26" s="143">
        <v>31654.1</v>
      </c>
      <c r="AW26" s="143">
        <v>0</v>
      </c>
      <c r="AX26" s="310">
        <f t="shared" ref="AX26:AX42" si="151">IF(AND(ISNUMBER(AU26),ISNUMBER(AW26)), IF(AU26=0, 0, AW26/AU26), "")</f>
        <v>0</v>
      </c>
      <c r="AY26" s="313">
        <f t="shared" ref="AY26:BA28" si="152">IF(COUNT(AE26,AI26,AM26,AQ26,AU26)&lt;5,"",SUM(AE26,AI26,AM26,AQ26,AU26))</f>
        <v>215548.58700000023</v>
      </c>
      <c r="AZ26" s="146">
        <f t="shared" si="152"/>
        <v>210723.12200000018</v>
      </c>
      <c r="BA26" s="146">
        <f t="shared" si="152"/>
        <v>4303.1209999999955</v>
      </c>
      <c r="BB26" s="310">
        <f t="shared" ref="BB26:BB42" si="153">IF(AND(ISNUMBER(AY26),ISNUMBER(BA26)), IF(AY26=0, 0, BA26/AY26), "")</f>
        <v>1.9963577863769486E-2</v>
      </c>
      <c r="BE26" s="448">
        <v>2017</v>
      </c>
      <c r="BF26" s="134" t="s">
        <v>13</v>
      </c>
      <c r="BG26" s="314">
        <f t="shared" ref="BG26:BI28" si="154">IF(COUNT(C26, AE26)&lt;2, "", C26+AE26)</f>
        <v>854695.62600000296</v>
      </c>
      <c r="BH26" s="315">
        <f t="shared" si="154"/>
        <v>834136.71200000285</v>
      </c>
      <c r="BI26" s="315">
        <f t="shared" si="154"/>
        <v>17305.336999999985</v>
      </c>
      <c r="BJ26" s="310">
        <f t="shared" ref="BJ26:BJ42" si="155">IF(AND(ISNUMBER(BG26),ISNUMBER(BI26)), IF(BG26=0, 0, BI26/BG26), "")</f>
        <v>2.0247368154894391E-2</v>
      </c>
      <c r="BK26" s="314">
        <f t="shared" ref="BK26:BM28" si="156">IF(COUNT(G26, AI26)&lt;2, "", G26+AI26)</f>
        <v>0</v>
      </c>
      <c r="BL26" s="315">
        <f t="shared" si="156"/>
        <v>0</v>
      </c>
      <c r="BM26" s="315">
        <f t="shared" si="156"/>
        <v>0</v>
      </c>
      <c r="BN26" s="310">
        <f t="shared" ref="BN26:BN42" si="157">IF(AND(ISNUMBER(BK26),ISNUMBER(BM26)), IF(BK26=0, 0, BM26/BK26), "")</f>
        <v>0</v>
      </c>
      <c r="BO26" s="314">
        <f t="shared" ref="BO26:BQ28" si="158">IF(COUNT(K26, AM26)&lt;2, "", K26+AM26)</f>
        <v>0</v>
      </c>
      <c r="BP26" s="315">
        <f t="shared" si="158"/>
        <v>0</v>
      </c>
      <c r="BQ26" s="315">
        <f t="shared" si="158"/>
        <v>0</v>
      </c>
      <c r="BR26" s="310">
        <f t="shared" ref="BR26:BR42" si="159">IF(AND(ISNUMBER(BO26),ISNUMBER(BQ26)), IF(BO26=0, 0, BQ26/BO26), "")</f>
        <v>0</v>
      </c>
      <c r="BS26" s="314">
        <f t="shared" ref="BS26:BU28" si="160">IF(COUNT(O26, AQ26)&lt;2, "", O26+AQ26)</f>
        <v>54471.874000000003</v>
      </c>
      <c r="BT26" s="315">
        <f t="shared" si="160"/>
        <v>54471.874000000003</v>
      </c>
      <c r="BU26" s="315">
        <f t="shared" si="160"/>
        <v>0</v>
      </c>
      <c r="BV26" s="310">
        <f t="shared" ref="BV26:BV42" si="161">IF(AND(ISNUMBER(BS26),ISNUMBER(BU26)), IF(BS26=0, 0, BU26/BS26), "")</f>
        <v>0</v>
      </c>
      <c r="BW26" s="314">
        <f t="shared" ref="BW26:BY28" si="162">IF(COUNT(S26, AU26)&lt;2, "", S26+AU26)</f>
        <v>140493.41499999998</v>
      </c>
      <c r="BX26" s="315">
        <f t="shared" si="162"/>
        <v>140493.41499999998</v>
      </c>
      <c r="BY26" s="315">
        <f t="shared" si="162"/>
        <v>0</v>
      </c>
      <c r="BZ26" s="310">
        <f t="shared" ref="BZ26:BZ42" si="163">IF(AND(ISNUMBER(BW26),ISNUMBER(BY26)), IF(BW26=0, 0, BY26/BW26), "")</f>
        <v>0</v>
      </c>
      <c r="CA26" s="313">
        <f t="shared" ref="CA26:CC28" si="164">IF(COUNT(BG26,BK26,BO26,BS26,BW26)&lt;5,"",SUM(BG26,BK26,BO26,BS26,BW26))</f>
        <v>1049660.9150000028</v>
      </c>
      <c r="CB26" s="146">
        <f t="shared" si="164"/>
        <v>1029102.0010000027</v>
      </c>
      <c r="CC26" s="146">
        <f t="shared" si="164"/>
        <v>17305.336999999985</v>
      </c>
      <c r="CD26" s="310">
        <f t="shared" ref="CD26:CD42" si="165">IF(AND(ISNUMBER(CA26),ISNUMBER(CC26)), IF(CA26=0, 0, CC26/CA26), "")</f>
        <v>1.6486597483721624E-2</v>
      </c>
    </row>
    <row r="27" spans="1:82">
      <c r="A27" s="449"/>
      <c r="B27" s="130" t="s">
        <v>14</v>
      </c>
      <c r="C27" s="149">
        <v>835716.73499999882</v>
      </c>
      <c r="D27" s="150">
        <v>818842.82099999825</v>
      </c>
      <c r="E27" s="150">
        <v>13969.775999999994</v>
      </c>
      <c r="F27" s="316">
        <f t="shared" si="140"/>
        <v>1.6715922291540584E-2</v>
      </c>
      <c r="G27" s="149">
        <v>0</v>
      </c>
      <c r="H27" s="150">
        <v>0</v>
      </c>
      <c r="I27" s="150">
        <v>0</v>
      </c>
      <c r="J27" s="316">
        <f t="shared" si="141"/>
        <v>0</v>
      </c>
      <c r="K27" s="317">
        <v>0</v>
      </c>
      <c r="L27" s="318">
        <v>0</v>
      </c>
      <c r="M27" s="318">
        <v>0</v>
      </c>
      <c r="N27" s="316">
        <f t="shared" si="142"/>
        <v>0</v>
      </c>
      <c r="O27" s="149">
        <v>51526.979000000014</v>
      </c>
      <c r="P27" s="150">
        <v>51526.979000000014</v>
      </c>
      <c r="Q27" s="150">
        <v>0</v>
      </c>
      <c r="R27" s="316">
        <f t="shared" si="143"/>
        <v>0</v>
      </c>
      <c r="S27" s="149">
        <v>95801.982000000004</v>
      </c>
      <c r="T27" s="150">
        <v>95801.982000000004</v>
      </c>
      <c r="U27" s="150">
        <v>0</v>
      </c>
      <c r="V27" s="316">
        <f t="shared" si="144"/>
        <v>0</v>
      </c>
      <c r="W27" s="319">
        <f t="shared" si="145"/>
        <v>983045.69599999883</v>
      </c>
      <c r="X27" s="153">
        <f t="shared" si="145"/>
        <v>966171.78199999826</v>
      </c>
      <c r="Y27" s="153">
        <f t="shared" si="145"/>
        <v>13969.775999999994</v>
      </c>
      <c r="Z27" s="316">
        <f t="shared" si="146"/>
        <v>1.4210708674930215E-2</v>
      </c>
      <c r="AC27" s="449"/>
      <c r="AD27" s="130" t="s">
        <v>14</v>
      </c>
      <c r="AE27" s="149">
        <v>209021.11299999958</v>
      </c>
      <c r="AF27" s="150">
        <v>204003.82699999973</v>
      </c>
      <c r="AG27" s="150">
        <v>4184.5170000000007</v>
      </c>
      <c r="AH27" s="316">
        <f t="shared" si="147"/>
        <v>2.001959007844346E-2</v>
      </c>
      <c r="AI27" s="149">
        <v>0</v>
      </c>
      <c r="AJ27" s="150">
        <v>0</v>
      </c>
      <c r="AK27" s="150">
        <v>0</v>
      </c>
      <c r="AL27" s="316">
        <f t="shared" si="148"/>
        <v>0</v>
      </c>
      <c r="AM27" s="149">
        <v>0</v>
      </c>
      <c r="AN27" s="150">
        <v>0</v>
      </c>
      <c r="AO27" s="150">
        <v>0</v>
      </c>
      <c r="AP27" s="316">
        <f t="shared" si="149"/>
        <v>0</v>
      </c>
      <c r="AQ27" s="149">
        <v>900.9</v>
      </c>
      <c r="AR27" s="150">
        <v>900.9</v>
      </c>
      <c r="AS27" s="150">
        <v>0</v>
      </c>
      <c r="AT27" s="316">
        <f t="shared" si="150"/>
        <v>0</v>
      </c>
      <c r="AU27" s="149">
        <v>28339</v>
      </c>
      <c r="AV27" s="150">
        <v>28339</v>
      </c>
      <c r="AW27" s="150">
        <v>0</v>
      </c>
      <c r="AX27" s="316">
        <f t="shared" si="151"/>
        <v>0</v>
      </c>
      <c r="AY27" s="319">
        <f t="shared" si="152"/>
        <v>238261.01299999957</v>
      </c>
      <c r="AZ27" s="153">
        <f t="shared" si="152"/>
        <v>233243.72699999972</v>
      </c>
      <c r="BA27" s="153">
        <f t="shared" si="152"/>
        <v>4184.5170000000007</v>
      </c>
      <c r="BB27" s="316">
        <f t="shared" si="153"/>
        <v>1.7562743259217185E-2</v>
      </c>
      <c r="BE27" s="449"/>
      <c r="BF27" s="130" t="s">
        <v>14</v>
      </c>
      <c r="BG27" s="320">
        <f t="shared" si="154"/>
        <v>1044737.8479999984</v>
      </c>
      <c r="BH27" s="321">
        <f t="shared" si="154"/>
        <v>1022846.6479999979</v>
      </c>
      <c r="BI27" s="321">
        <f t="shared" si="154"/>
        <v>18154.292999999994</v>
      </c>
      <c r="BJ27" s="316">
        <f t="shared" si="155"/>
        <v>1.7376888407703232E-2</v>
      </c>
      <c r="BK27" s="320">
        <f t="shared" si="156"/>
        <v>0</v>
      </c>
      <c r="BL27" s="321">
        <f t="shared" si="156"/>
        <v>0</v>
      </c>
      <c r="BM27" s="321">
        <f t="shared" si="156"/>
        <v>0</v>
      </c>
      <c r="BN27" s="316">
        <f t="shared" si="157"/>
        <v>0</v>
      </c>
      <c r="BO27" s="320">
        <f t="shared" si="158"/>
        <v>0</v>
      </c>
      <c r="BP27" s="321">
        <f t="shared" si="158"/>
        <v>0</v>
      </c>
      <c r="BQ27" s="321">
        <f t="shared" si="158"/>
        <v>0</v>
      </c>
      <c r="BR27" s="316">
        <f t="shared" si="159"/>
        <v>0</v>
      </c>
      <c r="BS27" s="320">
        <f t="shared" si="160"/>
        <v>52427.879000000015</v>
      </c>
      <c r="BT27" s="321">
        <f t="shared" si="160"/>
        <v>52427.879000000015</v>
      </c>
      <c r="BU27" s="321">
        <f t="shared" si="160"/>
        <v>0</v>
      </c>
      <c r="BV27" s="316">
        <f t="shared" si="161"/>
        <v>0</v>
      </c>
      <c r="BW27" s="320">
        <f t="shared" si="162"/>
        <v>124140.982</v>
      </c>
      <c r="BX27" s="321">
        <f t="shared" si="162"/>
        <v>124140.982</v>
      </c>
      <c r="BY27" s="321">
        <f t="shared" si="162"/>
        <v>0</v>
      </c>
      <c r="BZ27" s="316">
        <f t="shared" si="163"/>
        <v>0</v>
      </c>
      <c r="CA27" s="319">
        <f t="shared" si="164"/>
        <v>1221306.7089999984</v>
      </c>
      <c r="CB27" s="153">
        <f t="shared" si="164"/>
        <v>1199415.508999998</v>
      </c>
      <c r="CC27" s="153">
        <f t="shared" si="164"/>
        <v>18154.292999999994</v>
      </c>
      <c r="CD27" s="316">
        <f t="shared" si="165"/>
        <v>1.4864646911556447E-2</v>
      </c>
    </row>
    <row r="28" spans="1:82">
      <c r="A28" s="449"/>
      <c r="B28" s="131" t="s">
        <v>15</v>
      </c>
      <c r="C28" s="156">
        <v>773581.00099999958</v>
      </c>
      <c r="D28" s="157">
        <v>744557.56600000092</v>
      </c>
      <c r="E28" s="157">
        <v>26451.328999999994</v>
      </c>
      <c r="F28" s="322">
        <f t="shared" si="140"/>
        <v>3.419335398078114E-2</v>
      </c>
      <c r="G28" s="156">
        <v>0</v>
      </c>
      <c r="H28" s="157">
        <v>0</v>
      </c>
      <c r="I28" s="157">
        <v>0</v>
      </c>
      <c r="J28" s="322">
        <f t="shared" si="141"/>
        <v>0</v>
      </c>
      <c r="K28" s="323">
        <v>0</v>
      </c>
      <c r="L28" s="324">
        <v>0</v>
      </c>
      <c r="M28" s="324">
        <v>0</v>
      </c>
      <c r="N28" s="322">
        <f t="shared" si="142"/>
        <v>0</v>
      </c>
      <c r="O28" s="156">
        <v>109703.167</v>
      </c>
      <c r="P28" s="157">
        <v>109703.167</v>
      </c>
      <c r="Q28" s="157">
        <v>0</v>
      </c>
      <c r="R28" s="322">
        <f t="shared" si="143"/>
        <v>0</v>
      </c>
      <c r="S28" s="156">
        <v>94721.124000000025</v>
      </c>
      <c r="T28" s="157">
        <v>94721.124000000025</v>
      </c>
      <c r="U28" s="157">
        <v>0</v>
      </c>
      <c r="V28" s="322">
        <f t="shared" si="144"/>
        <v>0</v>
      </c>
      <c r="W28" s="325">
        <f t="shared" si="145"/>
        <v>978005.29199999967</v>
      </c>
      <c r="X28" s="160">
        <f t="shared" si="145"/>
        <v>948981.85700000101</v>
      </c>
      <c r="Y28" s="160">
        <f t="shared" si="145"/>
        <v>26451.328999999994</v>
      </c>
      <c r="Z28" s="322">
        <f t="shared" si="146"/>
        <v>2.7046202322594387E-2</v>
      </c>
      <c r="AC28" s="449"/>
      <c r="AD28" s="131" t="s">
        <v>15</v>
      </c>
      <c r="AE28" s="156">
        <v>171703.77400000012</v>
      </c>
      <c r="AF28" s="157">
        <v>165084.1740000002</v>
      </c>
      <c r="AG28" s="157">
        <v>5112.9019999999991</v>
      </c>
      <c r="AH28" s="322">
        <f t="shared" si="147"/>
        <v>2.9777458473335568E-2</v>
      </c>
      <c r="AI28" s="156">
        <v>0</v>
      </c>
      <c r="AJ28" s="157">
        <v>0</v>
      </c>
      <c r="AK28" s="157">
        <v>0</v>
      </c>
      <c r="AL28" s="322">
        <f t="shared" si="148"/>
        <v>0</v>
      </c>
      <c r="AM28" s="156">
        <v>0</v>
      </c>
      <c r="AN28" s="157">
        <v>0</v>
      </c>
      <c r="AO28" s="157">
        <v>0</v>
      </c>
      <c r="AP28" s="322">
        <f t="shared" si="149"/>
        <v>0</v>
      </c>
      <c r="AQ28" s="156">
        <v>1032.8</v>
      </c>
      <c r="AR28" s="157">
        <v>1032.8</v>
      </c>
      <c r="AS28" s="157">
        <v>0</v>
      </c>
      <c r="AT28" s="322">
        <f t="shared" si="150"/>
        <v>0</v>
      </c>
      <c r="AU28" s="156">
        <v>29880.23</v>
      </c>
      <c r="AV28" s="157">
        <v>29880.23</v>
      </c>
      <c r="AW28" s="157">
        <v>0</v>
      </c>
      <c r="AX28" s="322">
        <f t="shared" si="151"/>
        <v>0</v>
      </c>
      <c r="AY28" s="325">
        <f t="shared" si="152"/>
        <v>202616.80400000012</v>
      </c>
      <c r="AZ28" s="160">
        <f t="shared" si="152"/>
        <v>195997.2040000002</v>
      </c>
      <c r="BA28" s="160">
        <f t="shared" si="152"/>
        <v>5112.9019999999991</v>
      </c>
      <c r="BB28" s="322">
        <f t="shared" si="153"/>
        <v>2.5234343346961469E-2</v>
      </c>
      <c r="BE28" s="449"/>
      <c r="BF28" s="131" t="s">
        <v>15</v>
      </c>
      <c r="BG28" s="326">
        <f t="shared" si="154"/>
        <v>945284.77499999967</v>
      </c>
      <c r="BH28" s="327">
        <f t="shared" si="154"/>
        <v>909641.74000000115</v>
      </c>
      <c r="BI28" s="327">
        <f t="shared" si="154"/>
        <v>31564.230999999992</v>
      </c>
      <c r="BJ28" s="322">
        <f t="shared" si="155"/>
        <v>3.3391240221762805E-2</v>
      </c>
      <c r="BK28" s="326">
        <f t="shared" si="156"/>
        <v>0</v>
      </c>
      <c r="BL28" s="327">
        <f t="shared" si="156"/>
        <v>0</v>
      </c>
      <c r="BM28" s="327">
        <f t="shared" si="156"/>
        <v>0</v>
      </c>
      <c r="BN28" s="322">
        <f t="shared" si="157"/>
        <v>0</v>
      </c>
      <c r="BO28" s="326">
        <f t="shared" si="158"/>
        <v>0</v>
      </c>
      <c r="BP28" s="327">
        <f t="shared" si="158"/>
        <v>0</v>
      </c>
      <c r="BQ28" s="327">
        <f t="shared" si="158"/>
        <v>0</v>
      </c>
      <c r="BR28" s="322">
        <f t="shared" si="159"/>
        <v>0</v>
      </c>
      <c r="BS28" s="326">
        <f t="shared" si="160"/>
        <v>110735.967</v>
      </c>
      <c r="BT28" s="327">
        <f t="shared" si="160"/>
        <v>110735.967</v>
      </c>
      <c r="BU28" s="327">
        <f t="shared" si="160"/>
        <v>0</v>
      </c>
      <c r="BV28" s="322">
        <f t="shared" si="161"/>
        <v>0</v>
      </c>
      <c r="BW28" s="326">
        <f t="shared" si="162"/>
        <v>124601.35400000002</v>
      </c>
      <c r="BX28" s="327">
        <f t="shared" si="162"/>
        <v>124601.35400000002</v>
      </c>
      <c r="BY28" s="327">
        <f t="shared" si="162"/>
        <v>0</v>
      </c>
      <c r="BZ28" s="322">
        <f t="shared" si="163"/>
        <v>0</v>
      </c>
      <c r="CA28" s="325">
        <f t="shared" si="164"/>
        <v>1180622.0959999997</v>
      </c>
      <c r="CB28" s="160">
        <f t="shared" si="164"/>
        <v>1144979.0610000012</v>
      </c>
      <c r="CC28" s="160">
        <f t="shared" si="164"/>
        <v>31564.230999999992</v>
      </c>
      <c r="CD28" s="322">
        <f t="shared" si="165"/>
        <v>2.6735253479450379E-2</v>
      </c>
    </row>
    <row r="29" spans="1:82" ht="15">
      <c r="A29" s="449"/>
      <c r="B29" s="132" t="s">
        <v>16</v>
      </c>
      <c r="C29" s="328">
        <f t="shared" ref="C29:E29" si="166">IF(COUNT(C26:C28)=0,"",SUM(C26:C28))</f>
        <v>2280978.0750000011</v>
      </c>
      <c r="D29" s="167">
        <f t="shared" si="166"/>
        <v>2219347.2770000021</v>
      </c>
      <c r="E29" s="167">
        <f t="shared" si="166"/>
        <v>53423.320999999982</v>
      </c>
      <c r="F29" s="329">
        <f t="shared" si="140"/>
        <v>2.3421233893271838E-2</v>
      </c>
      <c r="G29" s="328">
        <f t="shared" ref="G29:I29" si="167">IF(COUNT(G26:G28)=0,"",SUM(G26:G28))</f>
        <v>0</v>
      </c>
      <c r="H29" s="167">
        <f t="shared" si="167"/>
        <v>0</v>
      </c>
      <c r="I29" s="167">
        <f t="shared" si="167"/>
        <v>0</v>
      </c>
      <c r="J29" s="329">
        <f t="shared" si="141"/>
        <v>0</v>
      </c>
      <c r="K29" s="328">
        <f t="shared" ref="K29:M29" si="168">IF(COUNT(K26:K28)=0,"",SUM(K26:K28))</f>
        <v>0</v>
      </c>
      <c r="L29" s="167">
        <f t="shared" si="168"/>
        <v>0</v>
      </c>
      <c r="M29" s="167">
        <f t="shared" si="168"/>
        <v>0</v>
      </c>
      <c r="N29" s="329">
        <f t="shared" si="142"/>
        <v>0</v>
      </c>
      <c r="O29" s="328">
        <f t="shared" ref="O29:Q29" si="169">IF(COUNT(O26:O28)=0,"",SUM(O26:O28))</f>
        <v>214822.82</v>
      </c>
      <c r="P29" s="167">
        <f t="shared" si="169"/>
        <v>214822.82</v>
      </c>
      <c r="Q29" s="167">
        <f t="shared" si="169"/>
        <v>0</v>
      </c>
      <c r="R29" s="329">
        <f t="shared" si="143"/>
        <v>0</v>
      </c>
      <c r="S29" s="328">
        <f t="shared" ref="S29:U29" si="170">IF(COUNT(S26:S28)=0,"",SUM(S26:S28))</f>
        <v>299362.42100000003</v>
      </c>
      <c r="T29" s="167">
        <f t="shared" si="170"/>
        <v>299362.42100000003</v>
      </c>
      <c r="U29" s="167">
        <f t="shared" si="170"/>
        <v>0</v>
      </c>
      <c r="V29" s="329">
        <f t="shared" si="144"/>
        <v>0</v>
      </c>
      <c r="W29" s="330">
        <f t="shared" ref="W29:Y29" si="171">IF(COUNT(W26:W28)=0,"",SUM(W26:W28))</f>
        <v>2795163.3160000015</v>
      </c>
      <c r="X29" s="166">
        <f t="shared" si="171"/>
        <v>2733532.518000002</v>
      </c>
      <c r="Y29" s="166">
        <f t="shared" si="171"/>
        <v>53423.320999999982</v>
      </c>
      <c r="Z29" s="329">
        <f t="shared" si="146"/>
        <v>1.9112772657753338E-2</v>
      </c>
      <c r="AC29" s="449"/>
      <c r="AD29" s="132" t="s">
        <v>16</v>
      </c>
      <c r="AE29" s="328">
        <f t="shared" ref="AE29:AG29" si="172">IF(COUNT(AE26:AE28)=0,"",SUM(AE26:AE28))</f>
        <v>563740.17399999988</v>
      </c>
      <c r="AF29" s="167">
        <f t="shared" si="172"/>
        <v>547277.82300000009</v>
      </c>
      <c r="AG29" s="167">
        <f t="shared" si="172"/>
        <v>13600.539999999994</v>
      </c>
      <c r="AH29" s="329">
        <f t="shared" si="147"/>
        <v>2.4125546887137399E-2</v>
      </c>
      <c r="AI29" s="328">
        <f t="shared" ref="AI29:AK29" si="173">IF(COUNT(AI26:AI28)=0,"",SUM(AI26:AI28))</f>
        <v>0</v>
      </c>
      <c r="AJ29" s="167">
        <f t="shared" si="173"/>
        <v>0</v>
      </c>
      <c r="AK29" s="167">
        <f t="shared" si="173"/>
        <v>0</v>
      </c>
      <c r="AL29" s="329">
        <f t="shared" si="148"/>
        <v>0</v>
      </c>
      <c r="AM29" s="328">
        <f t="shared" ref="AM29:AO29" si="174">IF(COUNT(AM26:AM28)=0,"",SUM(AM26:AM28))</f>
        <v>0</v>
      </c>
      <c r="AN29" s="167">
        <f t="shared" si="174"/>
        <v>0</v>
      </c>
      <c r="AO29" s="167">
        <f t="shared" si="174"/>
        <v>0</v>
      </c>
      <c r="AP29" s="329">
        <f t="shared" si="149"/>
        <v>0</v>
      </c>
      <c r="AQ29" s="328">
        <f t="shared" ref="AQ29:AS29" si="175">IF(COUNT(AQ26:AQ28)=0,"",SUM(AQ26:AQ28))</f>
        <v>2812.8999999999996</v>
      </c>
      <c r="AR29" s="167">
        <f t="shared" si="175"/>
        <v>2812.8999999999996</v>
      </c>
      <c r="AS29" s="167">
        <f t="shared" si="175"/>
        <v>0</v>
      </c>
      <c r="AT29" s="329">
        <f t="shared" si="150"/>
        <v>0</v>
      </c>
      <c r="AU29" s="328">
        <f t="shared" ref="AU29:AW29" si="176">IF(COUNT(AU26:AU28)=0,"",SUM(AU26:AU28))</f>
        <v>89873.33</v>
      </c>
      <c r="AV29" s="167">
        <f t="shared" si="176"/>
        <v>89873.33</v>
      </c>
      <c r="AW29" s="167">
        <f t="shared" si="176"/>
        <v>0</v>
      </c>
      <c r="AX29" s="329">
        <f t="shared" si="151"/>
        <v>0</v>
      </c>
      <c r="AY29" s="330">
        <f t="shared" ref="AY29:BA29" si="177">IF(COUNT(AY26:AY28)=0,"",SUM(AY26:AY28))</f>
        <v>656426.40399999986</v>
      </c>
      <c r="AZ29" s="166">
        <f t="shared" si="177"/>
        <v>639964.05300000007</v>
      </c>
      <c r="BA29" s="166">
        <f t="shared" si="177"/>
        <v>13600.539999999994</v>
      </c>
      <c r="BB29" s="329">
        <f t="shared" si="153"/>
        <v>2.0719062970538271E-2</v>
      </c>
      <c r="BE29" s="449"/>
      <c r="BF29" s="132" t="s">
        <v>16</v>
      </c>
      <c r="BG29" s="328">
        <f t="shared" ref="BG29:BI29" si="178">IF(COUNT(BG26:BG28)=0,"",SUM(BG26:BG28))</f>
        <v>2844718.2490000008</v>
      </c>
      <c r="BH29" s="167">
        <f t="shared" si="178"/>
        <v>2766625.100000002</v>
      </c>
      <c r="BI29" s="167">
        <f t="shared" si="178"/>
        <v>67023.860999999975</v>
      </c>
      <c r="BJ29" s="329">
        <f t="shared" si="155"/>
        <v>2.356080818322193E-2</v>
      </c>
      <c r="BK29" s="328">
        <f t="shared" ref="BK29:BM29" si="179">IF(COUNT(BK26:BK28)=0,"",SUM(BK26:BK28))</f>
        <v>0</v>
      </c>
      <c r="BL29" s="167">
        <f t="shared" si="179"/>
        <v>0</v>
      </c>
      <c r="BM29" s="167">
        <f t="shared" si="179"/>
        <v>0</v>
      </c>
      <c r="BN29" s="329">
        <f t="shared" si="157"/>
        <v>0</v>
      </c>
      <c r="BO29" s="328">
        <f t="shared" ref="BO29:BQ29" si="180">IF(COUNT(BO26:BO28)=0,"",SUM(BO26:BO28))</f>
        <v>0</v>
      </c>
      <c r="BP29" s="167">
        <f t="shared" si="180"/>
        <v>0</v>
      </c>
      <c r="BQ29" s="167">
        <f t="shared" si="180"/>
        <v>0</v>
      </c>
      <c r="BR29" s="329">
        <f t="shared" si="159"/>
        <v>0</v>
      </c>
      <c r="BS29" s="328">
        <f t="shared" ref="BS29:BU29" si="181">IF(COUNT(BS26:BS28)=0,"",SUM(BS26:BS28))</f>
        <v>217635.72000000003</v>
      </c>
      <c r="BT29" s="167">
        <f t="shared" si="181"/>
        <v>217635.72000000003</v>
      </c>
      <c r="BU29" s="167">
        <f t="shared" si="181"/>
        <v>0</v>
      </c>
      <c r="BV29" s="329">
        <f t="shared" si="161"/>
        <v>0</v>
      </c>
      <c r="BW29" s="328">
        <f t="shared" ref="BW29:BY29" si="182">IF(COUNT(BW26:BW28)=0,"",SUM(BW26:BW28))</f>
        <v>389235.75100000005</v>
      </c>
      <c r="BX29" s="167">
        <f t="shared" si="182"/>
        <v>389235.75100000005</v>
      </c>
      <c r="BY29" s="167">
        <f t="shared" si="182"/>
        <v>0</v>
      </c>
      <c r="BZ29" s="329">
        <f t="shared" si="163"/>
        <v>0</v>
      </c>
      <c r="CA29" s="330">
        <f t="shared" ref="CA29:CC29" si="183">IF(COUNT(CA26:CA28)=0,"",SUM(CA26:CA28))</f>
        <v>3451589.7200000007</v>
      </c>
      <c r="CB29" s="166">
        <f t="shared" si="183"/>
        <v>3373496.5710000019</v>
      </c>
      <c r="CC29" s="166">
        <f t="shared" si="183"/>
        <v>67023.860999999975</v>
      </c>
      <c r="CD29" s="329">
        <f t="shared" si="165"/>
        <v>1.9418258378634864E-2</v>
      </c>
    </row>
    <row r="30" spans="1:82">
      <c r="A30" s="449"/>
      <c r="B30" s="129" t="s">
        <v>17</v>
      </c>
      <c r="C30" s="170">
        <v>449787.16899999947</v>
      </c>
      <c r="D30" s="171">
        <v>433224.6149999997</v>
      </c>
      <c r="E30" s="171">
        <v>15523.332</v>
      </c>
      <c r="F30" s="331">
        <f t="shared" si="140"/>
        <v>3.4512616343664572E-2</v>
      </c>
      <c r="G30" s="170">
        <v>0</v>
      </c>
      <c r="H30" s="171">
        <v>0</v>
      </c>
      <c r="I30" s="171">
        <v>0</v>
      </c>
      <c r="J30" s="331">
        <f t="shared" si="141"/>
        <v>0</v>
      </c>
      <c r="K30" s="332">
        <v>0</v>
      </c>
      <c r="L30" s="333">
        <v>0</v>
      </c>
      <c r="M30" s="333">
        <v>0</v>
      </c>
      <c r="N30" s="331">
        <f t="shared" si="142"/>
        <v>0</v>
      </c>
      <c r="O30" s="170">
        <v>33915.428749999992</v>
      </c>
      <c r="P30" s="171">
        <v>33915.428749999992</v>
      </c>
      <c r="Q30" s="171">
        <v>0</v>
      </c>
      <c r="R30" s="331">
        <f t="shared" si="143"/>
        <v>0</v>
      </c>
      <c r="S30" s="170">
        <v>85399.110300000015</v>
      </c>
      <c r="T30" s="171">
        <v>85399.110300000015</v>
      </c>
      <c r="U30" s="171">
        <v>0</v>
      </c>
      <c r="V30" s="331">
        <f t="shared" si="144"/>
        <v>0</v>
      </c>
      <c r="W30" s="334">
        <f t="shared" ref="W30:Y32" si="184">IF(COUNT(C30,G30,K30,O30,S30)&lt;5,"",SUM(C30,G30,K30,O30,S30))</f>
        <v>569101.70804999955</v>
      </c>
      <c r="X30" s="174">
        <f t="shared" si="184"/>
        <v>552539.15404999978</v>
      </c>
      <c r="Y30" s="174">
        <f t="shared" si="184"/>
        <v>15523.332</v>
      </c>
      <c r="Z30" s="331">
        <f t="shared" si="146"/>
        <v>2.7276902846048334E-2</v>
      </c>
      <c r="AC30" s="449"/>
      <c r="AD30" s="129" t="s">
        <v>17</v>
      </c>
      <c r="AE30" s="170">
        <v>148611.7350000001</v>
      </c>
      <c r="AF30" s="171">
        <v>141805.48400000003</v>
      </c>
      <c r="AG30" s="171">
        <v>6269.7500000000027</v>
      </c>
      <c r="AH30" s="331">
        <f t="shared" si="147"/>
        <v>4.2188794848536007E-2</v>
      </c>
      <c r="AI30" s="170">
        <v>0</v>
      </c>
      <c r="AJ30" s="171">
        <v>0</v>
      </c>
      <c r="AK30" s="171">
        <v>0</v>
      </c>
      <c r="AL30" s="331">
        <f t="shared" si="148"/>
        <v>0</v>
      </c>
      <c r="AM30" s="170">
        <v>0</v>
      </c>
      <c r="AN30" s="171">
        <v>0</v>
      </c>
      <c r="AO30" s="171">
        <v>0</v>
      </c>
      <c r="AP30" s="331">
        <f t="shared" si="149"/>
        <v>0</v>
      </c>
      <c r="AQ30" s="170">
        <v>409.7</v>
      </c>
      <c r="AR30" s="171">
        <v>409.7</v>
      </c>
      <c r="AS30" s="171">
        <v>0</v>
      </c>
      <c r="AT30" s="331">
        <f t="shared" si="150"/>
        <v>0</v>
      </c>
      <c r="AU30" s="170">
        <v>27768.400000000001</v>
      </c>
      <c r="AV30" s="171">
        <v>27768.400000000001</v>
      </c>
      <c r="AW30" s="171">
        <v>0</v>
      </c>
      <c r="AX30" s="331">
        <f t="shared" si="151"/>
        <v>0</v>
      </c>
      <c r="AY30" s="334">
        <f t="shared" ref="AY30:BA32" si="185">IF(COUNT(AE30,AI30,AM30,AQ30,AU30)&lt;5,"",SUM(AE30,AI30,AM30,AQ30,AU30))</f>
        <v>176789.83500000011</v>
      </c>
      <c r="AZ30" s="174">
        <f t="shared" si="185"/>
        <v>169983.58400000003</v>
      </c>
      <c r="BA30" s="174">
        <f t="shared" si="185"/>
        <v>6269.7500000000027</v>
      </c>
      <c r="BB30" s="331">
        <f t="shared" si="153"/>
        <v>3.5464425881725603E-2</v>
      </c>
      <c r="BE30" s="449"/>
      <c r="BF30" s="129" t="s">
        <v>17</v>
      </c>
      <c r="BG30" s="335">
        <f t="shared" ref="BG30:BI32" si="186">IF(COUNT(C30, AE30)&lt;2, "", C30+AE30)</f>
        <v>598398.90399999963</v>
      </c>
      <c r="BH30" s="336">
        <f t="shared" si="186"/>
        <v>575030.0989999997</v>
      </c>
      <c r="BI30" s="336">
        <f t="shared" si="186"/>
        <v>21793.082000000002</v>
      </c>
      <c r="BJ30" s="331">
        <f t="shared" si="155"/>
        <v>3.6418987157770623E-2</v>
      </c>
      <c r="BK30" s="335">
        <f t="shared" ref="BK30:BM32" si="187">IF(COUNT(G30, AI30)&lt;2, "", G30+AI30)</f>
        <v>0</v>
      </c>
      <c r="BL30" s="336">
        <f t="shared" si="187"/>
        <v>0</v>
      </c>
      <c r="BM30" s="336">
        <f t="shared" si="187"/>
        <v>0</v>
      </c>
      <c r="BN30" s="331">
        <f t="shared" si="157"/>
        <v>0</v>
      </c>
      <c r="BO30" s="335">
        <f t="shared" ref="BO30:BQ32" si="188">IF(COUNT(K30, AM30)&lt;2, "", K30+AM30)</f>
        <v>0</v>
      </c>
      <c r="BP30" s="336">
        <f t="shared" si="188"/>
        <v>0</v>
      </c>
      <c r="BQ30" s="336">
        <f t="shared" si="188"/>
        <v>0</v>
      </c>
      <c r="BR30" s="331">
        <f t="shared" si="159"/>
        <v>0</v>
      </c>
      <c r="BS30" s="335">
        <f t="shared" ref="BS30:BU32" si="189">IF(COUNT(O30, AQ30)&lt;2, "", O30+AQ30)</f>
        <v>34325.128749999989</v>
      </c>
      <c r="BT30" s="336">
        <f t="shared" si="189"/>
        <v>34325.128749999989</v>
      </c>
      <c r="BU30" s="336">
        <f t="shared" si="189"/>
        <v>0</v>
      </c>
      <c r="BV30" s="331">
        <f t="shared" si="161"/>
        <v>0</v>
      </c>
      <c r="BW30" s="335">
        <f t="shared" ref="BW30:BY32" si="190">IF(COUNT(S30, AU30)&lt;2, "", S30+AU30)</f>
        <v>113167.51030000002</v>
      </c>
      <c r="BX30" s="336">
        <f t="shared" si="190"/>
        <v>113167.51030000002</v>
      </c>
      <c r="BY30" s="336">
        <f t="shared" si="190"/>
        <v>0</v>
      </c>
      <c r="BZ30" s="331">
        <f t="shared" si="163"/>
        <v>0</v>
      </c>
      <c r="CA30" s="334">
        <f t="shared" ref="CA30:CC32" si="191">IF(COUNT(BG30,BK30,BO30,BS30,BW30)&lt;5,"",SUM(BG30,BK30,BO30,BS30,BW30))</f>
        <v>745891.54304999975</v>
      </c>
      <c r="CB30" s="174">
        <f t="shared" si="191"/>
        <v>722522.73804999981</v>
      </c>
      <c r="CC30" s="174">
        <f t="shared" si="191"/>
        <v>21793.082000000002</v>
      </c>
      <c r="CD30" s="331">
        <f t="shared" si="165"/>
        <v>2.9217494424037375E-2</v>
      </c>
    </row>
    <row r="31" spans="1:82">
      <c r="A31" s="449"/>
      <c r="B31" s="130" t="s">
        <v>18</v>
      </c>
      <c r="C31" s="149">
        <v>462278.29999999993</v>
      </c>
      <c r="D31" s="150">
        <v>444683.98199999996</v>
      </c>
      <c r="E31" s="150">
        <v>16301.80000000001</v>
      </c>
      <c r="F31" s="316">
        <f t="shared" si="140"/>
        <v>3.5264038999883861E-2</v>
      </c>
      <c r="G31" s="149">
        <v>0</v>
      </c>
      <c r="H31" s="150">
        <v>0</v>
      </c>
      <c r="I31" s="150">
        <v>0</v>
      </c>
      <c r="J31" s="316">
        <f t="shared" si="141"/>
        <v>0</v>
      </c>
      <c r="K31" s="317">
        <v>0</v>
      </c>
      <c r="L31" s="318">
        <v>0</v>
      </c>
      <c r="M31" s="318">
        <v>0</v>
      </c>
      <c r="N31" s="316">
        <f t="shared" si="142"/>
        <v>0</v>
      </c>
      <c r="O31" s="149">
        <v>11871.090000000002</v>
      </c>
      <c r="P31" s="150">
        <v>11871.090000000002</v>
      </c>
      <c r="Q31" s="150">
        <v>0</v>
      </c>
      <c r="R31" s="316">
        <f t="shared" si="143"/>
        <v>0</v>
      </c>
      <c r="S31" s="149">
        <v>94050.941800000015</v>
      </c>
      <c r="T31" s="150">
        <v>94050.941800000015</v>
      </c>
      <c r="U31" s="150">
        <v>0</v>
      </c>
      <c r="V31" s="316">
        <f t="shared" si="144"/>
        <v>0</v>
      </c>
      <c r="W31" s="319">
        <f t="shared" si="184"/>
        <v>568200.33179999993</v>
      </c>
      <c r="X31" s="153">
        <f t="shared" si="184"/>
        <v>550606.01379999996</v>
      </c>
      <c r="Y31" s="153">
        <f t="shared" si="184"/>
        <v>16301.80000000001</v>
      </c>
      <c r="Z31" s="316">
        <f t="shared" si="146"/>
        <v>2.8690233158360876E-2</v>
      </c>
      <c r="AC31" s="449"/>
      <c r="AD31" s="130" t="s">
        <v>18</v>
      </c>
      <c r="AE31" s="149">
        <v>132613.22699999984</v>
      </c>
      <c r="AF31" s="150">
        <v>127381.73599999995</v>
      </c>
      <c r="AG31" s="150">
        <v>4815.335</v>
      </c>
      <c r="AH31" s="316">
        <f t="shared" si="147"/>
        <v>3.6311121514296656E-2</v>
      </c>
      <c r="AI31" s="149">
        <v>0</v>
      </c>
      <c r="AJ31" s="150">
        <v>0</v>
      </c>
      <c r="AK31" s="150">
        <v>0</v>
      </c>
      <c r="AL31" s="316">
        <f t="shared" si="148"/>
        <v>0</v>
      </c>
      <c r="AM31" s="149">
        <v>0</v>
      </c>
      <c r="AN31" s="150">
        <v>0</v>
      </c>
      <c r="AO31" s="150">
        <v>0</v>
      </c>
      <c r="AP31" s="316">
        <f t="shared" si="149"/>
        <v>0</v>
      </c>
      <c r="AQ31" s="149">
        <v>98</v>
      </c>
      <c r="AR31" s="150">
        <v>98</v>
      </c>
      <c r="AS31" s="150">
        <v>0</v>
      </c>
      <c r="AT31" s="316">
        <f t="shared" si="150"/>
        <v>0</v>
      </c>
      <c r="AU31" s="149">
        <v>33278.5</v>
      </c>
      <c r="AV31" s="150">
        <v>33278.5</v>
      </c>
      <c r="AW31" s="150">
        <v>0</v>
      </c>
      <c r="AX31" s="316">
        <f t="shared" si="151"/>
        <v>0</v>
      </c>
      <c r="AY31" s="319">
        <f t="shared" si="185"/>
        <v>165989.72699999984</v>
      </c>
      <c r="AZ31" s="153">
        <f t="shared" si="185"/>
        <v>160758.23599999995</v>
      </c>
      <c r="BA31" s="153">
        <f t="shared" si="185"/>
        <v>4815.335</v>
      </c>
      <c r="BB31" s="316">
        <f t="shared" si="153"/>
        <v>2.9009837458194052E-2</v>
      </c>
      <c r="BE31" s="449"/>
      <c r="BF31" s="130" t="s">
        <v>18</v>
      </c>
      <c r="BG31" s="320">
        <f t="shared" si="186"/>
        <v>594891.52699999977</v>
      </c>
      <c r="BH31" s="321">
        <f t="shared" si="186"/>
        <v>572065.71799999988</v>
      </c>
      <c r="BI31" s="321">
        <f t="shared" si="186"/>
        <v>21117.135000000009</v>
      </c>
      <c r="BJ31" s="316">
        <f t="shared" si="155"/>
        <v>3.5497454647727765E-2</v>
      </c>
      <c r="BK31" s="320">
        <f t="shared" si="187"/>
        <v>0</v>
      </c>
      <c r="BL31" s="321">
        <f t="shared" si="187"/>
        <v>0</v>
      </c>
      <c r="BM31" s="321">
        <f t="shared" si="187"/>
        <v>0</v>
      </c>
      <c r="BN31" s="316">
        <f t="shared" si="157"/>
        <v>0</v>
      </c>
      <c r="BO31" s="320">
        <f t="shared" si="188"/>
        <v>0</v>
      </c>
      <c r="BP31" s="321">
        <f t="shared" si="188"/>
        <v>0</v>
      </c>
      <c r="BQ31" s="321">
        <f t="shared" si="188"/>
        <v>0</v>
      </c>
      <c r="BR31" s="316">
        <f t="shared" si="159"/>
        <v>0</v>
      </c>
      <c r="BS31" s="320">
        <f t="shared" si="189"/>
        <v>11969.090000000002</v>
      </c>
      <c r="BT31" s="321">
        <f t="shared" si="189"/>
        <v>11969.090000000002</v>
      </c>
      <c r="BU31" s="321">
        <f t="shared" si="189"/>
        <v>0</v>
      </c>
      <c r="BV31" s="316">
        <f t="shared" si="161"/>
        <v>0</v>
      </c>
      <c r="BW31" s="320">
        <f t="shared" si="190"/>
        <v>127329.44180000002</v>
      </c>
      <c r="BX31" s="321">
        <f t="shared" si="190"/>
        <v>127329.44180000002</v>
      </c>
      <c r="BY31" s="321">
        <f t="shared" si="190"/>
        <v>0</v>
      </c>
      <c r="BZ31" s="316">
        <f t="shared" si="163"/>
        <v>0</v>
      </c>
      <c r="CA31" s="319">
        <f t="shared" si="191"/>
        <v>734190.05879999977</v>
      </c>
      <c r="CB31" s="153">
        <f t="shared" si="191"/>
        <v>711364.24979999987</v>
      </c>
      <c r="CC31" s="153">
        <f t="shared" si="191"/>
        <v>21117.135000000009</v>
      </c>
      <c r="CD31" s="316">
        <f t="shared" si="165"/>
        <v>2.8762491056491566E-2</v>
      </c>
    </row>
    <row r="32" spans="1:82">
      <c r="A32" s="449"/>
      <c r="B32" s="131" t="s">
        <v>19</v>
      </c>
      <c r="C32" s="156">
        <v>598927.61799999862</v>
      </c>
      <c r="D32" s="157">
        <v>573412.37000000034</v>
      </c>
      <c r="E32" s="157">
        <v>23558.831000000024</v>
      </c>
      <c r="F32" s="322">
        <f t="shared" si="140"/>
        <v>3.9335021949179975E-2</v>
      </c>
      <c r="G32" s="156">
        <v>0</v>
      </c>
      <c r="H32" s="157">
        <v>0</v>
      </c>
      <c r="I32" s="157">
        <v>0</v>
      </c>
      <c r="J32" s="322">
        <f t="shared" si="141"/>
        <v>0</v>
      </c>
      <c r="K32" s="323">
        <v>0</v>
      </c>
      <c r="L32" s="324">
        <v>0</v>
      </c>
      <c r="M32" s="324">
        <v>0</v>
      </c>
      <c r="N32" s="322">
        <f t="shared" si="142"/>
        <v>0</v>
      </c>
      <c r="O32" s="156">
        <v>19872.938750000001</v>
      </c>
      <c r="P32" s="157">
        <v>19872.938750000001</v>
      </c>
      <c r="Q32" s="157">
        <v>0</v>
      </c>
      <c r="R32" s="322">
        <f t="shared" si="143"/>
        <v>0</v>
      </c>
      <c r="S32" s="156">
        <v>77703.375750000007</v>
      </c>
      <c r="T32" s="157">
        <v>77703.375750000007</v>
      </c>
      <c r="U32" s="157">
        <v>0</v>
      </c>
      <c r="V32" s="322">
        <f t="shared" si="144"/>
        <v>0</v>
      </c>
      <c r="W32" s="325">
        <f t="shared" si="184"/>
        <v>696503.9324999986</v>
      </c>
      <c r="X32" s="160">
        <f t="shared" si="184"/>
        <v>670988.68450000032</v>
      </c>
      <c r="Y32" s="160">
        <f t="shared" si="184"/>
        <v>23558.831000000024</v>
      </c>
      <c r="Z32" s="322">
        <f t="shared" si="146"/>
        <v>3.3824404860772372E-2</v>
      </c>
      <c r="AC32" s="449"/>
      <c r="AD32" s="131" t="s">
        <v>19</v>
      </c>
      <c r="AE32" s="156">
        <v>171902.6749999999</v>
      </c>
      <c r="AF32" s="157">
        <v>163132.34899999984</v>
      </c>
      <c r="AG32" s="157">
        <v>8151.6890000000039</v>
      </c>
      <c r="AH32" s="322">
        <f t="shared" si="147"/>
        <v>4.7420373185001391E-2</v>
      </c>
      <c r="AI32" s="156">
        <v>0</v>
      </c>
      <c r="AJ32" s="157">
        <v>0</v>
      </c>
      <c r="AK32" s="157">
        <v>0</v>
      </c>
      <c r="AL32" s="322">
        <f t="shared" si="148"/>
        <v>0</v>
      </c>
      <c r="AM32" s="156">
        <v>0</v>
      </c>
      <c r="AN32" s="157">
        <v>0</v>
      </c>
      <c r="AO32" s="157">
        <v>0</v>
      </c>
      <c r="AP32" s="322">
        <f t="shared" si="149"/>
        <v>0</v>
      </c>
      <c r="AQ32" s="156">
        <v>363.7</v>
      </c>
      <c r="AR32" s="157">
        <v>363.7</v>
      </c>
      <c r="AS32" s="157">
        <v>0</v>
      </c>
      <c r="AT32" s="322">
        <f t="shared" si="150"/>
        <v>0</v>
      </c>
      <c r="AU32" s="156">
        <v>28737.3</v>
      </c>
      <c r="AV32" s="157">
        <v>28737.3</v>
      </c>
      <c r="AW32" s="157">
        <v>0</v>
      </c>
      <c r="AX32" s="322">
        <f t="shared" si="151"/>
        <v>0</v>
      </c>
      <c r="AY32" s="325">
        <f t="shared" si="185"/>
        <v>201003.6749999999</v>
      </c>
      <c r="AZ32" s="160">
        <f t="shared" si="185"/>
        <v>192233.34899999984</v>
      </c>
      <c r="BA32" s="160">
        <f t="shared" si="185"/>
        <v>8151.6890000000039</v>
      </c>
      <c r="BB32" s="322">
        <f t="shared" si="153"/>
        <v>4.0554925177363088E-2</v>
      </c>
      <c r="BE32" s="449"/>
      <c r="BF32" s="131" t="s">
        <v>19</v>
      </c>
      <c r="BG32" s="326">
        <f t="shared" si="186"/>
        <v>770830.29299999855</v>
      </c>
      <c r="BH32" s="327">
        <f t="shared" si="186"/>
        <v>736544.71900000016</v>
      </c>
      <c r="BI32" s="327">
        <f t="shared" si="186"/>
        <v>31710.520000000026</v>
      </c>
      <c r="BJ32" s="322">
        <f t="shared" si="155"/>
        <v>4.1138134149587821E-2</v>
      </c>
      <c r="BK32" s="326">
        <f t="shared" si="187"/>
        <v>0</v>
      </c>
      <c r="BL32" s="327">
        <f t="shared" si="187"/>
        <v>0</v>
      </c>
      <c r="BM32" s="327">
        <f t="shared" si="187"/>
        <v>0</v>
      </c>
      <c r="BN32" s="322">
        <f t="shared" si="157"/>
        <v>0</v>
      </c>
      <c r="BO32" s="326">
        <f t="shared" si="188"/>
        <v>0</v>
      </c>
      <c r="BP32" s="327">
        <f t="shared" si="188"/>
        <v>0</v>
      </c>
      <c r="BQ32" s="327">
        <f t="shared" si="188"/>
        <v>0</v>
      </c>
      <c r="BR32" s="322">
        <f t="shared" si="159"/>
        <v>0</v>
      </c>
      <c r="BS32" s="326">
        <f t="shared" si="189"/>
        <v>20236.638750000002</v>
      </c>
      <c r="BT32" s="327">
        <f t="shared" si="189"/>
        <v>20236.638750000002</v>
      </c>
      <c r="BU32" s="327">
        <f t="shared" si="189"/>
        <v>0</v>
      </c>
      <c r="BV32" s="322">
        <f t="shared" si="161"/>
        <v>0</v>
      </c>
      <c r="BW32" s="326">
        <f t="shared" si="190"/>
        <v>106440.67575000001</v>
      </c>
      <c r="BX32" s="327">
        <f t="shared" si="190"/>
        <v>106440.67575000001</v>
      </c>
      <c r="BY32" s="327">
        <f t="shared" si="190"/>
        <v>0</v>
      </c>
      <c r="BZ32" s="322">
        <f t="shared" si="163"/>
        <v>0</v>
      </c>
      <c r="CA32" s="325">
        <f t="shared" si="191"/>
        <v>897507.60749999864</v>
      </c>
      <c r="CB32" s="160">
        <f t="shared" si="191"/>
        <v>863222.03350000025</v>
      </c>
      <c r="CC32" s="160">
        <f t="shared" si="191"/>
        <v>31710.520000000026</v>
      </c>
      <c r="CD32" s="322">
        <f t="shared" si="165"/>
        <v>3.5331756226924318E-2</v>
      </c>
    </row>
    <row r="33" spans="1:82" ht="15">
      <c r="A33" s="449"/>
      <c r="B33" s="132" t="s">
        <v>20</v>
      </c>
      <c r="C33" s="328">
        <f t="shared" ref="C33:E33" si="192">IF(COUNT(C30:C32)=0,"",SUM(C30:C32))</f>
        <v>1510993.086999998</v>
      </c>
      <c r="D33" s="167">
        <f t="shared" si="192"/>
        <v>1451320.9669999999</v>
      </c>
      <c r="E33" s="167">
        <f t="shared" si="192"/>
        <v>55383.963000000032</v>
      </c>
      <c r="F33" s="329">
        <f t="shared" si="140"/>
        <v>3.6654014817474878E-2</v>
      </c>
      <c r="G33" s="328">
        <f t="shared" ref="G33:I33" si="193">IF(COUNT(G30:G32)=0,"",SUM(G30:G32))</f>
        <v>0</v>
      </c>
      <c r="H33" s="167">
        <f t="shared" si="193"/>
        <v>0</v>
      </c>
      <c r="I33" s="167">
        <f t="shared" si="193"/>
        <v>0</v>
      </c>
      <c r="J33" s="329">
        <f t="shared" si="141"/>
        <v>0</v>
      </c>
      <c r="K33" s="328">
        <f t="shared" ref="K33:M33" si="194">IF(COUNT(K30:K32)=0,"",SUM(K30:K32))</f>
        <v>0</v>
      </c>
      <c r="L33" s="167">
        <f t="shared" si="194"/>
        <v>0</v>
      </c>
      <c r="M33" s="167">
        <f t="shared" si="194"/>
        <v>0</v>
      </c>
      <c r="N33" s="329">
        <f t="shared" si="142"/>
        <v>0</v>
      </c>
      <c r="O33" s="328">
        <f t="shared" ref="O33:Q33" si="195">IF(COUNT(O30:O32)=0,"",SUM(O30:O32))</f>
        <v>65659.45749999999</v>
      </c>
      <c r="P33" s="167">
        <f t="shared" si="195"/>
        <v>65659.45749999999</v>
      </c>
      <c r="Q33" s="167">
        <f t="shared" si="195"/>
        <v>0</v>
      </c>
      <c r="R33" s="329">
        <f t="shared" si="143"/>
        <v>0</v>
      </c>
      <c r="S33" s="328">
        <f t="shared" ref="S33:U33" si="196">IF(COUNT(S30:S32)=0,"",SUM(S30:S32))</f>
        <v>257153.42785000004</v>
      </c>
      <c r="T33" s="167">
        <f t="shared" si="196"/>
        <v>257153.42785000004</v>
      </c>
      <c r="U33" s="167">
        <f t="shared" si="196"/>
        <v>0</v>
      </c>
      <c r="V33" s="329">
        <f t="shared" si="144"/>
        <v>0</v>
      </c>
      <c r="W33" s="330">
        <f t="shared" ref="W33:Y33" si="197">IF(COUNT(W30:W32)=0,"",SUM(W30:W32))</f>
        <v>1833805.9723499981</v>
      </c>
      <c r="X33" s="166">
        <f t="shared" si="197"/>
        <v>1774133.8523500003</v>
      </c>
      <c r="Y33" s="166">
        <f t="shared" si="197"/>
        <v>55383.963000000032</v>
      </c>
      <c r="Z33" s="329">
        <f t="shared" si="146"/>
        <v>3.0201648285083409E-2</v>
      </c>
      <c r="AC33" s="449"/>
      <c r="AD33" s="132" t="s">
        <v>20</v>
      </c>
      <c r="AE33" s="328">
        <f t="shared" ref="AE33:AG33" si="198">IF(COUNT(AE30:AE32)=0,"",SUM(AE30:AE32))</f>
        <v>453127.63699999987</v>
      </c>
      <c r="AF33" s="167">
        <f t="shared" si="198"/>
        <v>432319.56899999978</v>
      </c>
      <c r="AG33" s="167">
        <f t="shared" si="198"/>
        <v>19236.774000000005</v>
      </c>
      <c r="AH33" s="329">
        <f t="shared" si="147"/>
        <v>4.2453323146122754E-2</v>
      </c>
      <c r="AI33" s="328">
        <f t="shared" ref="AI33:AK33" si="199">IF(COUNT(AI30:AI32)=0,"",SUM(AI30:AI32))</f>
        <v>0</v>
      </c>
      <c r="AJ33" s="167">
        <f t="shared" si="199"/>
        <v>0</v>
      </c>
      <c r="AK33" s="167">
        <f t="shared" si="199"/>
        <v>0</v>
      </c>
      <c r="AL33" s="329">
        <f t="shared" si="148"/>
        <v>0</v>
      </c>
      <c r="AM33" s="328">
        <f t="shared" ref="AM33:AO33" si="200">IF(COUNT(AM30:AM32)=0,"",SUM(AM30:AM32))</f>
        <v>0</v>
      </c>
      <c r="AN33" s="167">
        <f t="shared" si="200"/>
        <v>0</v>
      </c>
      <c r="AO33" s="167">
        <f t="shared" si="200"/>
        <v>0</v>
      </c>
      <c r="AP33" s="329">
        <f t="shared" si="149"/>
        <v>0</v>
      </c>
      <c r="AQ33" s="328">
        <f t="shared" ref="AQ33:AS33" si="201">IF(COUNT(AQ30:AQ32)=0,"",SUM(AQ30:AQ32))</f>
        <v>871.4</v>
      </c>
      <c r="AR33" s="167">
        <f t="shared" si="201"/>
        <v>871.4</v>
      </c>
      <c r="AS33" s="167">
        <f t="shared" si="201"/>
        <v>0</v>
      </c>
      <c r="AT33" s="329">
        <f t="shared" si="150"/>
        <v>0</v>
      </c>
      <c r="AU33" s="328">
        <f t="shared" ref="AU33:AW33" si="202">IF(COUNT(AU30:AU32)=0,"",SUM(AU30:AU32))</f>
        <v>89784.2</v>
      </c>
      <c r="AV33" s="167">
        <f t="shared" si="202"/>
        <v>89784.2</v>
      </c>
      <c r="AW33" s="167">
        <f t="shared" si="202"/>
        <v>0</v>
      </c>
      <c r="AX33" s="329">
        <f t="shared" si="151"/>
        <v>0</v>
      </c>
      <c r="AY33" s="330">
        <f t="shared" ref="AY33:BA33" si="203">IF(COUNT(AY30:AY32)=0,"",SUM(AY30:AY32))</f>
        <v>543783.23699999985</v>
      </c>
      <c r="AZ33" s="166">
        <f t="shared" si="203"/>
        <v>522975.16899999976</v>
      </c>
      <c r="BA33" s="166">
        <f t="shared" si="203"/>
        <v>19236.774000000005</v>
      </c>
      <c r="BB33" s="329">
        <f t="shared" si="153"/>
        <v>3.5375812807558117E-2</v>
      </c>
      <c r="BE33" s="449"/>
      <c r="BF33" s="132" t="s">
        <v>20</v>
      </c>
      <c r="BG33" s="328">
        <f t="shared" ref="BG33:BI33" si="204">IF(COUNT(BG30:BG32)=0,"",SUM(BG30:BG32))</f>
        <v>1964120.7239999981</v>
      </c>
      <c r="BH33" s="167">
        <f t="shared" si="204"/>
        <v>1883640.5359999998</v>
      </c>
      <c r="BI33" s="167">
        <f t="shared" si="204"/>
        <v>74620.737000000037</v>
      </c>
      <c r="BJ33" s="329">
        <f t="shared" si="155"/>
        <v>3.7991929970593863E-2</v>
      </c>
      <c r="BK33" s="328">
        <f t="shared" ref="BK33:BM33" si="205">IF(COUNT(BK30:BK32)=0,"",SUM(BK30:BK32))</f>
        <v>0</v>
      </c>
      <c r="BL33" s="167">
        <f t="shared" si="205"/>
        <v>0</v>
      </c>
      <c r="BM33" s="167">
        <f t="shared" si="205"/>
        <v>0</v>
      </c>
      <c r="BN33" s="329">
        <f t="shared" si="157"/>
        <v>0</v>
      </c>
      <c r="BO33" s="328">
        <f t="shared" ref="BO33:BQ33" si="206">IF(COUNT(BO30:BO32)=0,"",SUM(BO30:BO32))</f>
        <v>0</v>
      </c>
      <c r="BP33" s="167">
        <f t="shared" si="206"/>
        <v>0</v>
      </c>
      <c r="BQ33" s="167">
        <f t="shared" si="206"/>
        <v>0</v>
      </c>
      <c r="BR33" s="329">
        <f t="shared" si="159"/>
        <v>0</v>
      </c>
      <c r="BS33" s="328">
        <f t="shared" ref="BS33:BU33" si="207">IF(COUNT(BS30:BS32)=0,"",SUM(BS30:BS32))</f>
        <v>66530.857499999998</v>
      </c>
      <c r="BT33" s="167">
        <f t="shared" si="207"/>
        <v>66530.857499999998</v>
      </c>
      <c r="BU33" s="167">
        <f t="shared" si="207"/>
        <v>0</v>
      </c>
      <c r="BV33" s="329">
        <f t="shared" si="161"/>
        <v>0</v>
      </c>
      <c r="BW33" s="328">
        <f t="shared" ref="BW33:BY33" si="208">IF(COUNT(BW30:BW32)=0,"",SUM(BW30:BW32))</f>
        <v>346937.62785000005</v>
      </c>
      <c r="BX33" s="167">
        <f t="shared" si="208"/>
        <v>346937.62785000005</v>
      </c>
      <c r="BY33" s="167">
        <f t="shared" si="208"/>
        <v>0</v>
      </c>
      <c r="BZ33" s="329">
        <f t="shared" si="163"/>
        <v>0</v>
      </c>
      <c r="CA33" s="330">
        <f t="shared" ref="CA33:CC33" si="209">IF(COUNT(CA30:CA32)=0,"",SUM(CA30:CA32))</f>
        <v>2377589.2093499983</v>
      </c>
      <c r="CB33" s="166">
        <f t="shared" si="209"/>
        <v>2297109.0213500001</v>
      </c>
      <c r="CC33" s="166">
        <f t="shared" si="209"/>
        <v>74620.737000000037</v>
      </c>
      <c r="CD33" s="329">
        <f t="shared" si="165"/>
        <v>3.1385041918322115E-2</v>
      </c>
    </row>
    <row r="34" spans="1:82">
      <c r="A34" s="449"/>
      <c r="B34" s="129" t="s">
        <v>21</v>
      </c>
      <c r="C34" s="170">
        <v>419217.99199999927</v>
      </c>
      <c r="D34" s="171">
        <v>406160.38799999899</v>
      </c>
      <c r="E34" s="171">
        <v>11890.720999999996</v>
      </c>
      <c r="F34" s="331">
        <f t="shared" si="140"/>
        <v>2.8364052180279552E-2</v>
      </c>
      <c r="G34" s="170">
        <v>0</v>
      </c>
      <c r="H34" s="171">
        <v>0</v>
      </c>
      <c r="I34" s="171">
        <v>0</v>
      </c>
      <c r="J34" s="331">
        <f t="shared" si="141"/>
        <v>0</v>
      </c>
      <c r="K34" s="332">
        <v>0</v>
      </c>
      <c r="L34" s="333">
        <v>0</v>
      </c>
      <c r="M34" s="333">
        <v>0</v>
      </c>
      <c r="N34" s="331">
        <f t="shared" si="142"/>
        <v>0</v>
      </c>
      <c r="O34" s="170">
        <v>12776.998250000001</v>
      </c>
      <c r="P34" s="171">
        <v>12776.998250000001</v>
      </c>
      <c r="Q34" s="171">
        <v>0</v>
      </c>
      <c r="R34" s="331">
        <f t="shared" si="143"/>
        <v>0</v>
      </c>
      <c r="S34" s="170">
        <v>106708.4515</v>
      </c>
      <c r="T34" s="171">
        <v>106708.4515</v>
      </c>
      <c r="U34" s="171">
        <v>0</v>
      </c>
      <c r="V34" s="331">
        <f t="shared" si="144"/>
        <v>0</v>
      </c>
      <c r="W34" s="334">
        <f t="shared" ref="W34:Y36" si="210">IF(COUNT(C34,G34,K34,O34,S34)&lt;5,"",SUM(C34,G34,K34,O34,S34))</f>
        <v>538703.4417499993</v>
      </c>
      <c r="X34" s="174">
        <f t="shared" si="210"/>
        <v>525645.83774999902</v>
      </c>
      <c r="Y34" s="174">
        <f t="shared" si="210"/>
        <v>11890.720999999996</v>
      </c>
      <c r="Z34" s="331">
        <f t="shared" si="146"/>
        <v>2.2072851365813669E-2</v>
      </c>
      <c r="AC34" s="449"/>
      <c r="AD34" s="129" t="s">
        <v>21</v>
      </c>
      <c r="AE34" s="170">
        <v>133574.47999999986</v>
      </c>
      <c r="AF34" s="171">
        <v>127266.46599999985</v>
      </c>
      <c r="AG34" s="171">
        <v>5919.1279999999997</v>
      </c>
      <c r="AH34" s="331">
        <f t="shared" si="147"/>
        <v>4.4313314938602084E-2</v>
      </c>
      <c r="AI34" s="170">
        <v>0</v>
      </c>
      <c r="AJ34" s="171">
        <v>0</v>
      </c>
      <c r="AK34" s="171">
        <v>0</v>
      </c>
      <c r="AL34" s="331">
        <f t="shared" si="148"/>
        <v>0</v>
      </c>
      <c r="AM34" s="170">
        <v>0</v>
      </c>
      <c r="AN34" s="171">
        <v>0</v>
      </c>
      <c r="AO34" s="171">
        <v>0</v>
      </c>
      <c r="AP34" s="331">
        <f t="shared" si="149"/>
        <v>0</v>
      </c>
      <c r="AQ34" s="170">
        <v>538.1</v>
      </c>
      <c r="AR34" s="171">
        <v>538.1</v>
      </c>
      <c r="AS34" s="171">
        <v>0</v>
      </c>
      <c r="AT34" s="331">
        <f t="shared" si="150"/>
        <v>0</v>
      </c>
      <c r="AU34" s="170">
        <v>24176.799999999999</v>
      </c>
      <c r="AV34" s="171">
        <v>24176.799999999999</v>
      </c>
      <c r="AW34" s="171">
        <v>0</v>
      </c>
      <c r="AX34" s="331">
        <f t="shared" si="151"/>
        <v>0</v>
      </c>
      <c r="AY34" s="334">
        <f t="shared" ref="AY34:BA36" si="211">IF(COUNT(AE34,AI34,AM34,AQ34,AU34)&lt;5,"",SUM(AE34,AI34,AM34,AQ34,AU34))</f>
        <v>158289.37999999986</v>
      </c>
      <c r="AZ34" s="174">
        <f t="shared" si="211"/>
        <v>151981.36599999986</v>
      </c>
      <c r="BA34" s="174">
        <f t="shared" si="211"/>
        <v>5919.1279999999997</v>
      </c>
      <c r="BB34" s="331">
        <f t="shared" si="153"/>
        <v>3.7394346986512964E-2</v>
      </c>
      <c r="BE34" s="449"/>
      <c r="BF34" s="129" t="s">
        <v>21</v>
      </c>
      <c r="BG34" s="335">
        <f t="shared" ref="BG34:BI36" si="212">IF(COUNT(C34, AE34)&lt;2, "", C34+AE34)</f>
        <v>552792.47199999914</v>
      </c>
      <c r="BH34" s="336">
        <f t="shared" si="212"/>
        <v>533426.85399999889</v>
      </c>
      <c r="BI34" s="336">
        <f t="shared" si="212"/>
        <v>17809.848999999995</v>
      </c>
      <c r="BJ34" s="331">
        <f t="shared" si="155"/>
        <v>3.2217965877075157E-2</v>
      </c>
      <c r="BK34" s="335">
        <f t="shared" ref="BK34:BM36" si="213">IF(COUNT(G34, AI34)&lt;2, "", G34+AI34)</f>
        <v>0</v>
      </c>
      <c r="BL34" s="336">
        <f t="shared" si="213"/>
        <v>0</v>
      </c>
      <c r="BM34" s="336">
        <f t="shared" si="213"/>
        <v>0</v>
      </c>
      <c r="BN34" s="331">
        <f t="shared" si="157"/>
        <v>0</v>
      </c>
      <c r="BO34" s="335">
        <f t="shared" ref="BO34:BQ36" si="214">IF(COUNT(K34, AM34)&lt;2, "", K34+AM34)</f>
        <v>0</v>
      </c>
      <c r="BP34" s="336">
        <f t="shared" si="214"/>
        <v>0</v>
      </c>
      <c r="BQ34" s="336">
        <f t="shared" si="214"/>
        <v>0</v>
      </c>
      <c r="BR34" s="331">
        <f t="shared" si="159"/>
        <v>0</v>
      </c>
      <c r="BS34" s="335">
        <f t="shared" ref="BS34:BU36" si="215">IF(COUNT(O34, AQ34)&lt;2, "", O34+AQ34)</f>
        <v>13315.098250000001</v>
      </c>
      <c r="BT34" s="336">
        <f t="shared" si="215"/>
        <v>13315.098250000001</v>
      </c>
      <c r="BU34" s="336">
        <f t="shared" si="215"/>
        <v>0</v>
      </c>
      <c r="BV34" s="331">
        <f t="shared" si="161"/>
        <v>0</v>
      </c>
      <c r="BW34" s="335">
        <f t="shared" ref="BW34:BY36" si="216">IF(COUNT(S34, AU34)&lt;2, "", S34+AU34)</f>
        <v>130885.2515</v>
      </c>
      <c r="BX34" s="336">
        <f t="shared" si="216"/>
        <v>130885.2515</v>
      </c>
      <c r="BY34" s="336">
        <f t="shared" si="216"/>
        <v>0</v>
      </c>
      <c r="BZ34" s="331">
        <f t="shared" si="163"/>
        <v>0</v>
      </c>
      <c r="CA34" s="334">
        <f t="shared" ref="CA34:CC36" si="217">IF(COUNT(BG34,BK34,BO34,BS34,BW34)&lt;5,"",SUM(BG34,BK34,BO34,BS34,BW34))</f>
        <v>696992.82174999919</v>
      </c>
      <c r="CB34" s="174">
        <f t="shared" si="217"/>
        <v>677627.20374999894</v>
      </c>
      <c r="CC34" s="174">
        <f t="shared" si="217"/>
        <v>17809.848999999995</v>
      </c>
      <c r="CD34" s="331">
        <f t="shared" si="165"/>
        <v>2.5552413804324828E-2</v>
      </c>
    </row>
    <row r="35" spans="1:82">
      <c r="A35" s="449"/>
      <c r="B35" s="130" t="s">
        <v>22</v>
      </c>
      <c r="C35" s="149">
        <v>455887.27799999941</v>
      </c>
      <c r="D35" s="150">
        <v>442079.03699999989</v>
      </c>
      <c r="E35" s="150">
        <v>12855.804999999993</v>
      </c>
      <c r="F35" s="316">
        <f t="shared" si="140"/>
        <v>2.8199525673098538E-2</v>
      </c>
      <c r="G35" s="149">
        <v>0</v>
      </c>
      <c r="H35" s="150">
        <v>0</v>
      </c>
      <c r="I35" s="150">
        <v>0</v>
      </c>
      <c r="J35" s="316">
        <f t="shared" si="141"/>
        <v>0</v>
      </c>
      <c r="K35" s="317">
        <v>0</v>
      </c>
      <c r="L35" s="318">
        <v>0</v>
      </c>
      <c r="M35" s="318">
        <v>0</v>
      </c>
      <c r="N35" s="316">
        <f t="shared" si="142"/>
        <v>0</v>
      </c>
      <c r="O35" s="149">
        <v>39981.163249999998</v>
      </c>
      <c r="P35" s="150">
        <v>39981.163249999998</v>
      </c>
      <c r="Q35" s="150">
        <v>0</v>
      </c>
      <c r="R35" s="316">
        <f t="shared" si="143"/>
        <v>0</v>
      </c>
      <c r="S35" s="149">
        <v>103735.01275000002</v>
      </c>
      <c r="T35" s="150">
        <v>103735.01275000002</v>
      </c>
      <c r="U35" s="150">
        <v>0</v>
      </c>
      <c r="V35" s="316">
        <f t="shared" si="144"/>
        <v>0</v>
      </c>
      <c r="W35" s="319">
        <f t="shared" si="210"/>
        <v>599603.45399999944</v>
      </c>
      <c r="X35" s="153">
        <f t="shared" si="210"/>
        <v>585795.21299999987</v>
      </c>
      <c r="Y35" s="153">
        <f t="shared" si="210"/>
        <v>12855.804999999993</v>
      </c>
      <c r="Z35" s="316">
        <f t="shared" si="146"/>
        <v>2.1440511915396681E-2</v>
      </c>
      <c r="AC35" s="449"/>
      <c r="AD35" s="130" t="s">
        <v>22</v>
      </c>
      <c r="AE35" s="149">
        <v>144738.81999999966</v>
      </c>
      <c r="AF35" s="150">
        <v>139895.23899999977</v>
      </c>
      <c r="AG35" s="150">
        <v>4488.4170000000013</v>
      </c>
      <c r="AH35" s="316">
        <f t="shared" si="147"/>
        <v>3.1010457318914247E-2</v>
      </c>
      <c r="AI35" s="149">
        <v>0</v>
      </c>
      <c r="AJ35" s="150">
        <v>0</v>
      </c>
      <c r="AK35" s="150">
        <v>0</v>
      </c>
      <c r="AL35" s="316">
        <f t="shared" si="148"/>
        <v>0</v>
      </c>
      <c r="AM35" s="149">
        <v>0</v>
      </c>
      <c r="AN35" s="150">
        <v>0</v>
      </c>
      <c r="AO35" s="150">
        <v>0</v>
      </c>
      <c r="AP35" s="316">
        <f t="shared" si="149"/>
        <v>0</v>
      </c>
      <c r="AQ35" s="149">
        <v>1055.5999999999999</v>
      </c>
      <c r="AR35" s="150">
        <v>1055.5999999999999</v>
      </c>
      <c r="AS35" s="150">
        <v>0</v>
      </c>
      <c r="AT35" s="316">
        <f t="shared" si="150"/>
        <v>0</v>
      </c>
      <c r="AU35" s="149">
        <v>32815.4</v>
      </c>
      <c r="AV35" s="150">
        <v>32815.4</v>
      </c>
      <c r="AW35" s="150">
        <v>0</v>
      </c>
      <c r="AX35" s="316">
        <f t="shared" si="151"/>
        <v>0</v>
      </c>
      <c r="AY35" s="319">
        <f t="shared" si="211"/>
        <v>178609.81999999966</v>
      </c>
      <c r="AZ35" s="153">
        <f t="shared" si="211"/>
        <v>173766.23899999977</v>
      </c>
      <c r="BA35" s="153">
        <f t="shared" si="211"/>
        <v>4488.4170000000013</v>
      </c>
      <c r="BB35" s="316">
        <f t="shared" si="153"/>
        <v>2.5129732508548577E-2</v>
      </c>
      <c r="BE35" s="449"/>
      <c r="BF35" s="130" t="s">
        <v>22</v>
      </c>
      <c r="BG35" s="320">
        <f t="shared" si="212"/>
        <v>600626.09799999907</v>
      </c>
      <c r="BH35" s="321">
        <f t="shared" si="212"/>
        <v>581974.27599999961</v>
      </c>
      <c r="BI35" s="321">
        <f t="shared" si="212"/>
        <v>17344.221999999994</v>
      </c>
      <c r="BJ35" s="316">
        <f t="shared" si="155"/>
        <v>2.8876903713897596E-2</v>
      </c>
      <c r="BK35" s="320">
        <f t="shared" si="213"/>
        <v>0</v>
      </c>
      <c r="BL35" s="321">
        <f t="shared" si="213"/>
        <v>0</v>
      </c>
      <c r="BM35" s="321">
        <f t="shared" si="213"/>
        <v>0</v>
      </c>
      <c r="BN35" s="316">
        <f t="shared" si="157"/>
        <v>0</v>
      </c>
      <c r="BO35" s="320">
        <f t="shared" si="214"/>
        <v>0</v>
      </c>
      <c r="BP35" s="321">
        <f t="shared" si="214"/>
        <v>0</v>
      </c>
      <c r="BQ35" s="321">
        <f t="shared" si="214"/>
        <v>0</v>
      </c>
      <c r="BR35" s="316">
        <f t="shared" si="159"/>
        <v>0</v>
      </c>
      <c r="BS35" s="320">
        <f t="shared" si="215"/>
        <v>41036.763249999996</v>
      </c>
      <c r="BT35" s="321">
        <f t="shared" si="215"/>
        <v>41036.763249999996</v>
      </c>
      <c r="BU35" s="321">
        <f t="shared" si="215"/>
        <v>0</v>
      </c>
      <c r="BV35" s="316">
        <f t="shared" si="161"/>
        <v>0</v>
      </c>
      <c r="BW35" s="320">
        <f t="shared" si="216"/>
        <v>136550.41275000002</v>
      </c>
      <c r="BX35" s="321">
        <f t="shared" si="216"/>
        <v>136550.41275000002</v>
      </c>
      <c r="BY35" s="321">
        <f t="shared" si="216"/>
        <v>0</v>
      </c>
      <c r="BZ35" s="316">
        <f t="shared" si="163"/>
        <v>0</v>
      </c>
      <c r="CA35" s="319">
        <f t="shared" si="217"/>
        <v>778213.27399999904</v>
      </c>
      <c r="CB35" s="153">
        <f t="shared" si="217"/>
        <v>759561.45199999958</v>
      </c>
      <c r="CC35" s="153">
        <f t="shared" si="217"/>
        <v>17344.221999999994</v>
      </c>
      <c r="CD35" s="316">
        <f t="shared" si="165"/>
        <v>2.2287234848682388E-2</v>
      </c>
    </row>
    <row r="36" spans="1:82">
      <c r="A36" s="449"/>
      <c r="B36" s="131" t="s">
        <v>23</v>
      </c>
      <c r="C36" s="156">
        <v>630114.69600000081</v>
      </c>
      <c r="D36" s="157">
        <v>594154.58600000036</v>
      </c>
      <c r="E36" s="157">
        <v>33939.866000000031</v>
      </c>
      <c r="F36" s="322">
        <f t="shared" si="140"/>
        <v>5.3862997031257923E-2</v>
      </c>
      <c r="G36" s="156">
        <v>0</v>
      </c>
      <c r="H36" s="157">
        <v>0</v>
      </c>
      <c r="I36" s="157">
        <v>0</v>
      </c>
      <c r="J36" s="322">
        <f t="shared" si="141"/>
        <v>0</v>
      </c>
      <c r="K36" s="323">
        <v>0</v>
      </c>
      <c r="L36" s="324">
        <v>0</v>
      </c>
      <c r="M36" s="324">
        <v>0</v>
      </c>
      <c r="N36" s="322">
        <f t="shared" si="142"/>
        <v>0</v>
      </c>
      <c r="O36" s="156">
        <v>64635.292999999998</v>
      </c>
      <c r="P36" s="157">
        <v>64635.292999999998</v>
      </c>
      <c r="Q36" s="157">
        <v>0</v>
      </c>
      <c r="R36" s="322">
        <f t="shared" si="143"/>
        <v>0</v>
      </c>
      <c r="S36" s="156">
        <v>85400.994750000013</v>
      </c>
      <c r="T36" s="157">
        <v>85400.994750000013</v>
      </c>
      <c r="U36" s="157">
        <v>0</v>
      </c>
      <c r="V36" s="322">
        <f t="shared" si="144"/>
        <v>0</v>
      </c>
      <c r="W36" s="325">
        <f t="shared" si="210"/>
        <v>780150.98375000083</v>
      </c>
      <c r="X36" s="160">
        <f t="shared" si="210"/>
        <v>744190.87375000026</v>
      </c>
      <c r="Y36" s="160">
        <f t="shared" si="210"/>
        <v>33939.866000000031</v>
      </c>
      <c r="Z36" s="322">
        <f t="shared" si="146"/>
        <v>4.3504227652010563E-2</v>
      </c>
      <c r="AC36" s="449"/>
      <c r="AD36" s="131" t="s">
        <v>23</v>
      </c>
      <c r="AE36" s="156">
        <v>194346.90900000048</v>
      </c>
      <c r="AF36" s="157">
        <v>185387.96100000027</v>
      </c>
      <c r="AG36" s="157">
        <v>8154.4079999999967</v>
      </c>
      <c r="AH36" s="322">
        <f t="shared" si="147"/>
        <v>4.1958002017927522E-2</v>
      </c>
      <c r="AI36" s="156">
        <v>0</v>
      </c>
      <c r="AJ36" s="157">
        <v>0</v>
      </c>
      <c r="AK36" s="157">
        <v>0</v>
      </c>
      <c r="AL36" s="322">
        <f t="shared" si="148"/>
        <v>0</v>
      </c>
      <c r="AM36" s="156">
        <v>0</v>
      </c>
      <c r="AN36" s="157">
        <v>0</v>
      </c>
      <c r="AO36" s="157">
        <v>0</v>
      </c>
      <c r="AP36" s="322">
        <f t="shared" si="149"/>
        <v>0</v>
      </c>
      <c r="AQ36" s="156">
        <v>1333.1</v>
      </c>
      <c r="AR36" s="157">
        <v>1333.1</v>
      </c>
      <c r="AS36" s="157">
        <v>0</v>
      </c>
      <c r="AT36" s="322">
        <f t="shared" si="150"/>
        <v>0</v>
      </c>
      <c r="AU36" s="156">
        <v>30802.7</v>
      </c>
      <c r="AV36" s="157">
        <v>30802.7</v>
      </c>
      <c r="AW36" s="157">
        <v>0</v>
      </c>
      <c r="AX36" s="322">
        <f t="shared" si="151"/>
        <v>0</v>
      </c>
      <c r="AY36" s="325">
        <f t="shared" si="211"/>
        <v>226482.7090000005</v>
      </c>
      <c r="AZ36" s="160">
        <f t="shared" si="211"/>
        <v>217523.76100000029</v>
      </c>
      <c r="BA36" s="160">
        <f t="shared" si="211"/>
        <v>8154.4079999999967</v>
      </c>
      <c r="BB36" s="322">
        <f t="shared" si="153"/>
        <v>3.6004549910253765E-2</v>
      </c>
      <c r="BE36" s="449"/>
      <c r="BF36" s="131" t="s">
        <v>23</v>
      </c>
      <c r="BG36" s="326">
        <f t="shared" si="212"/>
        <v>824461.60500000126</v>
      </c>
      <c r="BH36" s="327">
        <f t="shared" si="212"/>
        <v>779542.5470000006</v>
      </c>
      <c r="BI36" s="327">
        <f t="shared" si="212"/>
        <v>42094.274000000027</v>
      </c>
      <c r="BJ36" s="322">
        <f t="shared" si="155"/>
        <v>5.1056682014925317E-2</v>
      </c>
      <c r="BK36" s="326">
        <f t="shared" si="213"/>
        <v>0</v>
      </c>
      <c r="BL36" s="327">
        <f t="shared" si="213"/>
        <v>0</v>
      </c>
      <c r="BM36" s="327">
        <f t="shared" si="213"/>
        <v>0</v>
      </c>
      <c r="BN36" s="322">
        <f t="shared" si="157"/>
        <v>0</v>
      </c>
      <c r="BO36" s="326">
        <f t="shared" si="214"/>
        <v>0</v>
      </c>
      <c r="BP36" s="327">
        <f t="shared" si="214"/>
        <v>0</v>
      </c>
      <c r="BQ36" s="327">
        <f t="shared" si="214"/>
        <v>0</v>
      </c>
      <c r="BR36" s="322">
        <f t="shared" si="159"/>
        <v>0</v>
      </c>
      <c r="BS36" s="326">
        <f t="shared" si="215"/>
        <v>65968.392999999996</v>
      </c>
      <c r="BT36" s="327">
        <f t="shared" si="215"/>
        <v>65968.392999999996</v>
      </c>
      <c r="BU36" s="327">
        <f t="shared" si="215"/>
        <v>0</v>
      </c>
      <c r="BV36" s="322">
        <f t="shared" si="161"/>
        <v>0</v>
      </c>
      <c r="BW36" s="326">
        <f t="shared" si="216"/>
        <v>116203.69475000001</v>
      </c>
      <c r="BX36" s="327">
        <f t="shared" si="216"/>
        <v>116203.69475000001</v>
      </c>
      <c r="BY36" s="327">
        <f t="shared" si="216"/>
        <v>0</v>
      </c>
      <c r="BZ36" s="322">
        <f t="shared" si="163"/>
        <v>0</v>
      </c>
      <c r="CA36" s="325">
        <f t="shared" si="217"/>
        <v>1006633.6927500013</v>
      </c>
      <c r="CB36" s="160">
        <f t="shared" si="217"/>
        <v>961714.63475000067</v>
      </c>
      <c r="CC36" s="160">
        <f t="shared" si="217"/>
        <v>42094.274000000027</v>
      </c>
      <c r="CD36" s="322">
        <f t="shared" si="165"/>
        <v>4.1816873708055181E-2</v>
      </c>
    </row>
    <row r="37" spans="1:82" ht="15">
      <c r="A37" s="449"/>
      <c r="B37" s="132" t="s">
        <v>24</v>
      </c>
      <c r="C37" s="328">
        <f t="shared" ref="C37:E37" si="218">IF(COUNT(C34:C36)=0,"",SUM(C34:C36))</f>
        <v>1505219.9659999995</v>
      </c>
      <c r="D37" s="167">
        <f t="shared" si="218"/>
        <v>1442394.0109999992</v>
      </c>
      <c r="E37" s="167">
        <f t="shared" si="218"/>
        <v>58686.392000000022</v>
      </c>
      <c r="F37" s="329">
        <f t="shared" si="140"/>
        <v>3.8988581951881998E-2</v>
      </c>
      <c r="G37" s="328">
        <f t="shared" ref="G37:I37" si="219">IF(COUNT(G34:G36)=0,"",SUM(G34:G36))</f>
        <v>0</v>
      </c>
      <c r="H37" s="167">
        <f t="shared" si="219"/>
        <v>0</v>
      </c>
      <c r="I37" s="167">
        <f t="shared" si="219"/>
        <v>0</v>
      </c>
      <c r="J37" s="329">
        <f t="shared" si="141"/>
        <v>0</v>
      </c>
      <c r="K37" s="328">
        <f t="shared" ref="K37:M37" si="220">IF(COUNT(K34:K36)=0,"",SUM(K34:K36))</f>
        <v>0</v>
      </c>
      <c r="L37" s="167">
        <f t="shared" si="220"/>
        <v>0</v>
      </c>
      <c r="M37" s="167">
        <f t="shared" si="220"/>
        <v>0</v>
      </c>
      <c r="N37" s="329">
        <f t="shared" si="142"/>
        <v>0</v>
      </c>
      <c r="O37" s="328">
        <f t="shared" ref="O37:Q37" si="221">IF(COUNT(O34:O36)=0,"",SUM(O34:O36))</f>
        <v>117393.45449999999</v>
      </c>
      <c r="P37" s="167">
        <f t="shared" si="221"/>
        <v>117393.45449999999</v>
      </c>
      <c r="Q37" s="167">
        <f t="shared" si="221"/>
        <v>0</v>
      </c>
      <c r="R37" s="329">
        <f t="shared" si="143"/>
        <v>0</v>
      </c>
      <c r="S37" s="328">
        <f t="shared" ref="S37:U37" si="222">IF(COUNT(S34:S36)=0,"",SUM(S34:S36))</f>
        <v>295844.45900000003</v>
      </c>
      <c r="T37" s="167">
        <f t="shared" si="222"/>
        <v>295844.45900000003</v>
      </c>
      <c r="U37" s="167">
        <f t="shared" si="222"/>
        <v>0</v>
      </c>
      <c r="V37" s="329">
        <f t="shared" si="144"/>
        <v>0</v>
      </c>
      <c r="W37" s="330">
        <f t="shared" ref="W37:Y37" si="223">IF(COUNT(W34:W36)=0,"",SUM(W34:W36))</f>
        <v>1918457.8794999996</v>
      </c>
      <c r="X37" s="166">
        <f t="shared" si="223"/>
        <v>1855631.9244999993</v>
      </c>
      <c r="Y37" s="166">
        <f t="shared" si="223"/>
        <v>58686.392000000022</v>
      </c>
      <c r="Z37" s="329">
        <f t="shared" si="146"/>
        <v>3.0590399000730333E-2</v>
      </c>
      <c r="AC37" s="449"/>
      <c r="AD37" s="132" t="s">
        <v>24</v>
      </c>
      <c r="AE37" s="328">
        <f t="shared" ref="AE37:AG37" si="224">IF(COUNT(AE34:AE36)=0,"",SUM(AE34:AE36))</f>
        <v>472660.20900000003</v>
      </c>
      <c r="AF37" s="167">
        <f t="shared" si="224"/>
        <v>452549.66599999985</v>
      </c>
      <c r="AG37" s="167">
        <f t="shared" si="224"/>
        <v>18561.952999999998</v>
      </c>
      <c r="AH37" s="329">
        <f t="shared" si="147"/>
        <v>3.9271241044959632E-2</v>
      </c>
      <c r="AI37" s="328">
        <f t="shared" ref="AI37:AK37" si="225">IF(COUNT(AI34:AI36)=0,"",SUM(AI34:AI36))</f>
        <v>0</v>
      </c>
      <c r="AJ37" s="167">
        <f t="shared" si="225"/>
        <v>0</v>
      </c>
      <c r="AK37" s="167">
        <f t="shared" si="225"/>
        <v>0</v>
      </c>
      <c r="AL37" s="329">
        <f t="shared" si="148"/>
        <v>0</v>
      </c>
      <c r="AM37" s="328">
        <f t="shared" ref="AM37:AO37" si="226">IF(COUNT(AM34:AM36)=0,"",SUM(AM34:AM36))</f>
        <v>0</v>
      </c>
      <c r="AN37" s="167">
        <f t="shared" si="226"/>
        <v>0</v>
      </c>
      <c r="AO37" s="167">
        <f t="shared" si="226"/>
        <v>0</v>
      </c>
      <c r="AP37" s="329">
        <f t="shared" si="149"/>
        <v>0</v>
      </c>
      <c r="AQ37" s="328">
        <f t="shared" ref="AQ37:AS37" si="227">IF(COUNT(AQ34:AQ36)=0,"",SUM(AQ34:AQ36))</f>
        <v>2926.7999999999997</v>
      </c>
      <c r="AR37" s="167">
        <f t="shared" si="227"/>
        <v>2926.7999999999997</v>
      </c>
      <c r="AS37" s="167">
        <f t="shared" si="227"/>
        <v>0</v>
      </c>
      <c r="AT37" s="329">
        <f t="shared" si="150"/>
        <v>0</v>
      </c>
      <c r="AU37" s="328">
        <f t="shared" ref="AU37:AW37" si="228">IF(COUNT(AU34:AU36)=0,"",SUM(AU34:AU36))</f>
        <v>87794.9</v>
      </c>
      <c r="AV37" s="167">
        <f t="shared" si="228"/>
        <v>87794.9</v>
      </c>
      <c r="AW37" s="167">
        <f t="shared" si="228"/>
        <v>0</v>
      </c>
      <c r="AX37" s="329">
        <f t="shared" si="151"/>
        <v>0</v>
      </c>
      <c r="AY37" s="330">
        <f t="shared" ref="AY37:BA37" si="229">IF(COUNT(AY34:AY36)=0,"",SUM(AY34:AY36))</f>
        <v>563381.90899999999</v>
      </c>
      <c r="AZ37" s="166">
        <f t="shared" si="229"/>
        <v>543271.36599999992</v>
      </c>
      <c r="BA37" s="166">
        <f t="shared" si="229"/>
        <v>18561.952999999998</v>
      </c>
      <c r="BB37" s="329">
        <f t="shared" si="153"/>
        <v>3.2947371407341372E-2</v>
      </c>
      <c r="BE37" s="449"/>
      <c r="BF37" s="132" t="s">
        <v>24</v>
      </c>
      <c r="BG37" s="328">
        <f t="shared" ref="BG37:BI37" si="230">IF(COUNT(BG34:BG36)=0,"",SUM(BG34:BG36))</f>
        <v>1977880.1749999993</v>
      </c>
      <c r="BH37" s="167">
        <f t="shared" si="230"/>
        <v>1894943.6769999992</v>
      </c>
      <c r="BI37" s="167">
        <f t="shared" si="230"/>
        <v>77248.345000000016</v>
      </c>
      <c r="BJ37" s="329">
        <f t="shared" si="155"/>
        <v>3.9056129879050959E-2</v>
      </c>
      <c r="BK37" s="328">
        <f t="shared" ref="BK37:BM37" si="231">IF(COUNT(BK34:BK36)=0,"",SUM(BK34:BK36))</f>
        <v>0</v>
      </c>
      <c r="BL37" s="167">
        <f t="shared" si="231"/>
        <v>0</v>
      </c>
      <c r="BM37" s="167">
        <f t="shared" si="231"/>
        <v>0</v>
      </c>
      <c r="BN37" s="329">
        <f t="shared" si="157"/>
        <v>0</v>
      </c>
      <c r="BO37" s="328">
        <f t="shared" ref="BO37:BQ37" si="232">IF(COUNT(BO34:BO36)=0,"",SUM(BO34:BO36))</f>
        <v>0</v>
      </c>
      <c r="BP37" s="167">
        <f t="shared" si="232"/>
        <v>0</v>
      </c>
      <c r="BQ37" s="167">
        <f t="shared" si="232"/>
        <v>0</v>
      </c>
      <c r="BR37" s="329">
        <f t="shared" si="159"/>
        <v>0</v>
      </c>
      <c r="BS37" s="328">
        <f t="shared" ref="BS37:BU37" si="233">IF(COUNT(BS34:BS36)=0,"",SUM(BS34:BS36))</f>
        <v>120320.2545</v>
      </c>
      <c r="BT37" s="167">
        <f t="shared" si="233"/>
        <v>120320.2545</v>
      </c>
      <c r="BU37" s="167">
        <f t="shared" si="233"/>
        <v>0</v>
      </c>
      <c r="BV37" s="329">
        <f t="shared" si="161"/>
        <v>0</v>
      </c>
      <c r="BW37" s="328">
        <f t="shared" ref="BW37:BY37" si="234">IF(COUNT(BW34:BW36)=0,"",SUM(BW34:BW36))</f>
        <v>383639.35900000005</v>
      </c>
      <c r="BX37" s="167">
        <f t="shared" si="234"/>
        <v>383639.35900000005</v>
      </c>
      <c r="BY37" s="167">
        <f t="shared" si="234"/>
        <v>0</v>
      </c>
      <c r="BZ37" s="329">
        <f t="shared" si="163"/>
        <v>0</v>
      </c>
      <c r="CA37" s="330">
        <f t="shared" ref="CA37:CC37" si="235">IF(COUNT(CA34:CA36)=0,"",SUM(CA34:CA36))</f>
        <v>2481839.7884999998</v>
      </c>
      <c r="CB37" s="166">
        <f t="shared" si="235"/>
        <v>2398903.2904999992</v>
      </c>
      <c r="CC37" s="166">
        <f t="shared" si="235"/>
        <v>77248.345000000016</v>
      </c>
      <c r="CD37" s="329">
        <f t="shared" si="165"/>
        <v>3.112543579885476E-2</v>
      </c>
    </row>
    <row r="38" spans="1:82">
      <c r="A38" s="449"/>
      <c r="B38" s="129" t="s">
        <v>25</v>
      </c>
      <c r="C38" s="170">
        <v>793982.14099999901</v>
      </c>
      <c r="D38" s="171">
        <v>717172.16100000113</v>
      </c>
      <c r="E38" s="171">
        <v>73355.425999999919</v>
      </c>
      <c r="F38" s="331">
        <f t="shared" si="140"/>
        <v>9.2389264458279566E-2</v>
      </c>
      <c r="G38" s="170">
        <v>0</v>
      </c>
      <c r="H38" s="171">
        <v>0</v>
      </c>
      <c r="I38" s="171">
        <v>0</v>
      </c>
      <c r="J38" s="331">
        <f t="shared" si="141"/>
        <v>0</v>
      </c>
      <c r="K38" s="332">
        <v>0</v>
      </c>
      <c r="L38" s="333">
        <v>0</v>
      </c>
      <c r="M38" s="333">
        <v>0</v>
      </c>
      <c r="N38" s="331">
        <f t="shared" si="142"/>
        <v>0</v>
      </c>
      <c r="O38" s="170">
        <v>92405.931999999986</v>
      </c>
      <c r="P38" s="171">
        <v>92405.931999999986</v>
      </c>
      <c r="Q38" s="171">
        <v>0</v>
      </c>
      <c r="R38" s="331">
        <f t="shared" si="143"/>
        <v>0</v>
      </c>
      <c r="S38" s="170">
        <v>75895.681250000009</v>
      </c>
      <c r="T38" s="171">
        <v>75895.681250000009</v>
      </c>
      <c r="U38" s="171">
        <v>0</v>
      </c>
      <c r="V38" s="331">
        <f t="shared" si="144"/>
        <v>0</v>
      </c>
      <c r="W38" s="334">
        <f t="shared" ref="W38:Y40" si="236">IF(COUNT(C38,G38,K38,O38,S38)&lt;5,"",SUM(C38,G38,K38,O38,S38))</f>
        <v>962283.75424999907</v>
      </c>
      <c r="X38" s="174">
        <f t="shared" si="236"/>
        <v>885473.77425000118</v>
      </c>
      <c r="Y38" s="174">
        <f t="shared" si="236"/>
        <v>73355.425999999919</v>
      </c>
      <c r="Z38" s="331">
        <f t="shared" si="146"/>
        <v>7.6230556398796223E-2</v>
      </c>
      <c r="AC38" s="449"/>
      <c r="AD38" s="129" t="s">
        <v>25</v>
      </c>
      <c r="AE38" s="170">
        <v>273877.23100000003</v>
      </c>
      <c r="AF38" s="171">
        <v>232620.47100000043</v>
      </c>
      <c r="AG38" s="171">
        <v>39904.007000000034</v>
      </c>
      <c r="AH38" s="331">
        <f t="shared" si="147"/>
        <v>0.14570034483808561</v>
      </c>
      <c r="AI38" s="170">
        <v>0</v>
      </c>
      <c r="AJ38" s="171">
        <v>0</v>
      </c>
      <c r="AK38" s="171">
        <v>0</v>
      </c>
      <c r="AL38" s="331">
        <f t="shared" si="148"/>
        <v>0</v>
      </c>
      <c r="AM38" s="170">
        <v>0</v>
      </c>
      <c r="AN38" s="171">
        <v>0</v>
      </c>
      <c r="AO38" s="171">
        <v>0</v>
      </c>
      <c r="AP38" s="331">
        <f t="shared" si="149"/>
        <v>0</v>
      </c>
      <c r="AQ38" s="170">
        <v>707.9</v>
      </c>
      <c r="AR38" s="171">
        <v>707.9</v>
      </c>
      <c r="AS38" s="171">
        <v>0</v>
      </c>
      <c r="AT38" s="331">
        <f t="shared" si="150"/>
        <v>0</v>
      </c>
      <c r="AU38" s="170">
        <v>16869.400000000001</v>
      </c>
      <c r="AV38" s="171">
        <v>16869.400000000001</v>
      </c>
      <c r="AW38" s="171">
        <v>0</v>
      </c>
      <c r="AX38" s="331">
        <f t="shared" si="151"/>
        <v>0</v>
      </c>
      <c r="AY38" s="334">
        <f t="shared" ref="AY38:BA40" si="237">IF(COUNT(AE38,AI38,AM38,AQ38,AU38)&lt;5,"",SUM(AE38,AI38,AM38,AQ38,AU38))</f>
        <v>291454.53100000008</v>
      </c>
      <c r="AZ38" s="174">
        <f t="shared" si="237"/>
        <v>250197.77100000042</v>
      </c>
      <c r="BA38" s="174">
        <f t="shared" si="237"/>
        <v>39904.007000000034</v>
      </c>
      <c r="BB38" s="331">
        <f t="shared" si="153"/>
        <v>0.13691331839339299</v>
      </c>
      <c r="BE38" s="449"/>
      <c r="BF38" s="129" t="s">
        <v>25</v>
      </c>
      <c r="BG38" s="335">
        <f t="shared" ref="BG38:BI40" si="238">IF(COUNT(C38, AE38)&lt;2, "", C38+AE38)</f>
        <v>1067859.371999999</v>
      </c>
      <c r="BH38" s="336">
        <f t="shared" si="238"/>
        <v>949792.63200000161</v>
      </c>
      <c r="BI38" s="336">
        <f t="shared" si="238"/>
        <v>113259.43299999996</v>
      </c>
      <c r="BJ38" s="331">
        <f t="shared" si="155"/>
        <v>0.10606212388048421</v>
      </c>
      <c r="BK38" s="335">
        <f t="shared" ref="BK38:BM40" si="239">IF(COUNT(G38, AI38)&lt;2, "", G38+AI38)</f>
        <v>0</v>
      </c>
      <c r="BL38" s="336">
        <f t="shared" si="239"/>
        <v>0</v>
      </c>
      <c r="BM38" s="336">
        <f t="shared" si="239"/>
        <v>0</v>
      </c>
      <c r="BN38" s="331">
        <f t="shared" si="157"/>
        <v>0</v>
      </c>
      <c r="BO38" s="335">
        <f t="shared" ref="BO38:BQ40" si="240">IF(COUNT(K38, AM38)&lt;2, "", K38+AM38)</f>
        <v>0</v>
      </c>
      <c r="BP38" s="336">
        <f t="shared" si="240"/>
        <v>0</v>
      </c>
      <c r="BQ38" s="336">
        <f t="shared" si="240"/>
        <v>0</v>
      </c>
      <c r="BR38" s="331">
        <f t="shared" si="159"/>
        <v>0</v>
      </c>
      <c r="BS38" s="335">
        <f t="shared" ref="BS38:BU40" si="241">IF(COUNT(O38, AQ38)&lt;2, "", O38+AQ38)</f>
        <v>93113.83199999998</v>
      </c>
      <c r="BT38" s="336">
        <f t="shared" si="241"/>
        <v>93113.83199999998</v>
      </c>
      <c r="BU38" s="336">
        <f t="shared" si="241"/>
        <v>0</v>
      </c>
      <c r="BV38" s="331">
        <f t="shared" si="161"/>
        <v>0</v>
      </c>
      <c r="BW38" s="335">
        <f t="shared" ref="BW38:BY40" si="242">IF(COUNT(S38, AU38)&lt;2, "", S38+AU38)</f>
        <v>92765.081250000017</v>
      </c>
      <c r="BX38" s="336">
        <f t="shared" si="242"/>
        <v>92765.081250000017</v>
      </c>
      <c r="BY38" s="336">
        <f t="shared" si="242"/>
        <v>0</v>
      </c>
      <c r="BZ38" s="331">
        <f t="shared" si="163"/>
        <v>0</v>
      </c>
      <c r="CA38" s="334">
        <f t="shared" ref="CA38:CC40" si="243">IF(COUNT(BG38,BK38,BO38,BS38,BW38)&lt;5,"",SUM(BG38,BK38,BO38,BS38,BW38))</f>
        <v>1253738.285249999</v>
      </c>
      <c r="CB38" s="174">
        <f t="shared" si="243"/>
        <v>1135671.5452500016</v>
      </c>
      <c r="CC38" s="174">
        <f t="shared" si="243"/>
        <v>113259.43299999996</v>
      </c>
      <c r="CD38" s="331">
        <f t="shared" si="165"/>
        <v>9.033738088122252E-2</v>
      </c>
    </row>
    <row r="39" spans="1:82">
      <c r="A39" s="449"/>
      <c r="B39" s="130" t="s">
        <v>26</v>
      </c>
      <c r="C39" s="149">
        <v>615032.62599999818</v>
      </c>
      <c r="D39" s="150">
        <v>597782.12999999744</v>
      </c>
      <c r="E39" s="150">
        <v>15230.284000000012</v>
      </c>
      <c r="F39" s="316">
        <f t="shared" si="140"/>
        <v>2.4763375723745845E-2</v>
      </c>
      <c r="G39" s="149">
        <v>0</v>
      </c>
      <c r="H39" s="150">
        <v>0</v>
      </c>
      <c r="I39" s="150">
        <v>0</v>
      </c>
      <c r="J39" s="316">
        <f t="shared" si="141"/>
        <v>0</v>
      </c>
      <c r="K39" s="317">
        <v>0</v>
      </c>
      <c r="L39" s="318">
        <v>0</v>
      </c>
      <c r="M39" s="318">
        <v>0</v>
      </c>
      <c r="N39" s="316">
        <f t="shared" si="142"/>
        <v>0</v>
      </c>
      <c r="O39" s="149">
        <v>86920.042249999984</v>
      </c>
      <c r="P39" s="150">
        <v>86920.042249999984</v>
      </c>
      <c r="Q39" s="150">
        <v>0</v>
      </c>
      <c r="R39" s="316">
        <f t="shared" si="143"/>
        <v>0</v>
      </c>
      <c r="S39" s="149">
        <v>86167.129749999993</v>
      </c>
      <c r="T39" s="150">
        <v>86167.129749999993</v>
      </c>
      <c r="U39" s="150">
        <v>0</v>
      </c>
      <c r="V39" s="316">
        <f t="shared" si="144"/>
        <v>0</v>
      </c>
      <c r="W39" s="319">
        <f t="shared" si="236"/>
        <v>788119.79799999809</v>
      </c>
      <c r="X39" s="153">
        <f t="shared" si="236"/>
        <v>770869.30199999735</v>
      </c>
      <c r="Y39" s="153">
        <f t="shared" si="236"/>
        <v>15230.284000000012</v>
      </c>
      <c r="Z39" s="316">
        <f t="shared" si="146"/>
        <v>1.9324833659362089E-2</v>
      </c>
      <c r="AC39" s="449"/>
      <c r="AD39" s="130" t="s">
        <v>26</v>
      </c>
      <c r="AE39" s="149">
        <v>182818.54999999984</v>
      </c>
      <c r="AF39" s="150">
        <v>176621.9139999999</v>
      </c>
      <c r="AG39" s="150">
        <v>5903.4329999999982</v>
      </c>
      <c r="AH39" s="316">
        <f t="shared" si="147"/>
        <v>3.2291214430920728E-2</v>
      </c>
      <c r="AI39" s="149">
        <v>0</v>
      </c>
      <c r="AJ39" s="150">
        <v>0</v>
      </c>
      <c r="AK39" s="150">
        <v>0</v>
      </c>
      <c r="AL39" s="316">
        <f t="shared" si="148"/>
        <v>0</v>
      </c>
      <c r="AM39" s="149">
        <v>0</v>
      </c>
      <c r="AN39" s="150">
        <v>0</v>
      </c>
      <c r="AO39" s="150">
        <v>0</v>
      </c>
      <c r="AP39" s="316">
        <f t="shared" si="149"/>
        <v>0</v>
      </c>
      <c r="AQ39" s="149">
        <v>1595.2</v>
      </c>
      <c r="AR39" s="150">
        <v>1595.2</v>
      </c>
      <c r="AS39" s="150">
        <v>0</v>
      </c>
      <c r="AT39" s="316">
        <f t="shared" si="150"/>
        <v>0</v>
      </c>
      <c r="AU39" s="149">
        <v>22038.49</v>
      </c>
      <c r="AV39" s="150">
        <v>22038.49</v>
      </c>
      <c r="AW39" s="150">
        <v>0</v>
      </c>
      <c r="AX39" s="316">
        <f t="shared" si="151"/>
        <v>0</v>
      </c>
      <c r="AY39" s="319">
        <f t="shared" si="237"/>
        <v>206452.23999999985</v>
      </c>
      <c r="AZ39" s="153">
        <f t="shared" si="237"/>
        <v>200255.6039999999</v>
      </c>
      <c r="BA39" s="153">
        <f t="shared" si="237"/>
        <v>5903.4329999999982</v>
      </c>
      <c r="BB39" s="316">
        <f t="shared" si="153"/>
        <v>2.8594666737449797E-2</v>
      </c>
      <c r="BE39" s="449"/>
      <c r="BF39" s="130" t="s">
        <v>26</v>
      </c>
      <c r="BG39" s="320">
        <f t="shared" si="238"/>
        <v>797851.175999998</v>
      </c>
      <c r="BH39" s="321">
        <f t="shared" si="238"/>
        <v>774404.04399999732</v>
      </c>
      <c r="BI39" s="321">
        <f t="shared" si="238"/>
        <v>21133.717000000011</v>
      </c>
      <c r="BJ39" s="316">
        <f t="shared" si="155"/>
        <v>2.6488294603955142E-2</v>
      </c>
      <c r="BK39" s="320">
        <f t="shared" si="239"/>
        <v>0</v>
      </c>
      <c r="BL39" s="321">
        <f t="shared" si="239"/>
        <v>0</v>
      </c>
      <c r="BM39" s="321">
        <f t="shared" si="239"/>
        <v>0</v>
      </c>
      <c r="BN39" s="316">
        <f t="shared" si="157"/>
        <v>0</v>
      </c>
      <c r="BO39" s="320">
        <f t="shared" si="240"/>
        <v>0</v>
      </c>
      <c r="BP39" s="321">
        <f t="shared" si="240"/>
        <v>0</v>
      </c>
      <c r="BQ39" s="321">
        <f t="shared" si="240"/>
        <v>0</v>
      </c>
      <c r="BR39" s="316">
        <f t="shared" si="159"/>
        <v>0</v>
      </c>
      <c r="BS39" s="320">
        <f t="shared" si="241"/>
        <v>88515.242249999981</v>
      </c>
      <c r="BT39" s="321">
        <f t="shared" si="241"/>
        <v>88515.242249999981</v>
      </c>
      <c r="BU39" s="321">
        <f t="shared" si="241"/>
        <v>0</v>
      </c>
      <c r="BV39" s="316">
        <f t="shared" si="161"/>
        <v>0</v>
      </c>
      <c r="BW39" s="320">
        <f t="shared" si="242"/>
        <v>108205.61975</v>
      </c>
      <c r="BX39" s="321">
        <f t="shared" si="242"/>
        <v>108205.61975</v>
      </c>
      <c r="BY39" s="321">
        <f t="shared" si="242"/>
        <v>0</v>
      </c>
      <c r="BZ39" s="316">
        <f t="shared" si="163"/>
        <v>0</v>
      </c>
      <c r="CA39" s="319">
        <f t="shared" si="243"/>
        <v>994572.03799999796</v>
      </c>
      <c r="CB39" s="153">
        <f t="shared" si="243"/>
        <v>971124.90599999728</v>
      </c>
      <c r="CC39" s="153">
        <f t="shared" si="243"/>
        <v>21133.717000000011</v>
      </c>
      <c r="CD39" s="316">
        <f t="shared" si="165"/>
        <v>2.1249056068877791E-2</v>
      </c>
    </row>
    <row r="40" spans="1:82">
      <c r="A40" s="449"/>
      <c r="B40" s="131" t="s">
        <v>27</v>
      </c>
      <c r="C40" s="156">
        <v>826152.89900000033</v>
      </c>
      <c r="D40" s="157">
        <v>800811.14499999897</v>
      </c>
      <c r="E40" s="157">
        <v>20691.347000000042</v>
      </c>
      <c r="F40" s="322">
        <f t="shared" si="140"/>
        <v>2.5045420799279957E-2</v>
      </c>
      <c r="G40" s="156">
        <v>0</v>
      </c>
      <c r="H40" s="157">
        <v>0</v>
      </c>
      <c r="I40" s="157">
        <v>0</v>
      </c>
      <c r="J40" s="322">
        <f t="shared" si="141"/>
        <v>0</v>
      </c>
      <c r="K40" s="323">
        <v>0</v>
      </c>
      <c r="L40" s="324">
        <v>0</v>
      </c>
      <c r="M40" s="324">
        <v>0</v>
      </c>
      <c r="N40" s="322">
        <f t="shared" si="142"/>
        <v>0</v>
      </c>
      <c r="O40" s="156">
        <v>107354.23599999999</v>
      </c>
      <c r="P40" s="157">
        <v>107354.23599999999</v>
      </c>
      <c r="Q40" s="157">
        <v>0</v>
      </c>
      <c r="R40" s="322">
        <f t="shared" si="143"/>
        <v>0</v>
      </c>
      <c r="S40" s="156">
        <v>103437.9745</v>
      </c>
      <c r="T40" s="157">
        <v>103437.9745</v>
      </c>
      <c r="U40" s="157">
        <v>0</v>
      </c>
      <c r="V40" s="322">
        <f t="shared" si="144"/>
        <v>0</v>
      </c>
      <c r="W40" s="325">
        <f t="shared" si="236"/>
        <v>1036945.1095000004</v>
      </c>
      <c r="X40" s="160">
        <f t="shared" si="236"/>
        <v>1011603.355499999</v>
      </c>
      <c r="Y40" s="160">
        <f t="shared" si="236"/>
        <v>20691.347000000042</v>
      </c>
      <c r="Z40" s="322">
        <f t="shared" si="146"/>
        <v>1.9954139144334363E-2</v>
      </c>
      <c r="AC40" s="449"/>
      <c r="AD40" s="131" t="s">
        <v>27</v>
      </c>
      <c r="AE40" s="156">
        <v>222217.9579999999</v>
      </c>
      <c r="AF40" s="157">
        <v>209711.59799999982</v>
      </c>
      <c r="AG40" s="157">
        <v>11878.037</v>
      </c>
      <c r="AH40" s="322">
        <f t="shared" si="147"/>
        <v>5.3452192194116038E-2</v>
      </c>
      <c r="AI40" s="156">
        <v>0</v>
      </c>
      <c r="AJ40" s="157">
        <v>0</v>
      </c>
      <c r="AK40" s="157">
        <v>0</v>
      </c>
      <c r="AL40" s="322">
        <f t="shared" si="148"/>
        <v>0</v>
      </c>
      <c r="AM40" s="156">
        <v>0</v>
      </c>
      <c r="AN40" s="157">
        <v>0</v>
      </c>
      <c r="AO40" s="157">
        <v>0</v>
      </c>
      <c r="AP40" s="322">
        <f t="shared" si="149"/>
        <v>0</v>
      </c>
      <c r="AQ40" s="156">
        <v>2165.6</v>
      </c>
      <c r="AR40" s="157">
        <v>2165.6</v>
      </c>
      <c r="AS40" s="157">
        <v>0</v>
      </c>
      <c r="AT40" s="322">
        <f t="shared" si="150"/>
        <v>0</v>
      </c>
      <c r="AU40" s="156">
        <v>32610.799999999999</v>
      </c>
      <c r="AV40" s="157">
        <v>32610.799999999999</v>
      </c>
      <c r="AW40" s="157">
        <v>0</v>
      </c>
      <c r="AX40" s="322">
        <f t="shared" si="151"/>
        <v>0</v>
      </c>
      <c r="AY40" s="325">
        <f t="shared" si="237"/>
        <v>256994.35799999989</v>
      </c>
      <c r="AZ40" s="160">
        <f t="shared" si="237"/>
        <v>244487.99799999982</v>
      </c>
      <c r="BA40" s="160">
        <f t="shared" si="237"/>
        <v>11878.037</v>
      </c>
      <c r="BB40" s="322">
        <f t="shared" si="153"/>
        <v>4.6219057462732333E-2</v>
      </c>
      <c r="BE40" s="449"/>
      <c r="BF40" s="131" t="s">
        <v>27</v>
      </c>
      <c r="BG40" s="326">
        <f t="shared" si="238"/>
        <v>1048370.8570000002</v>
      </c>
      <c r="BH40" s="327">
        <f t="shared" si="238"/>
        <v>1010522.7429999989</v>
      </c>
      <c r="BI40" s="327">
        <f t="shared" si="238"/>
        <v>32569.384000000042</v>
      </c>
      <c r="BJ40" s="322">
        <f t="shared" si="155"/>
        <v>3.106666289179387E-2</v>
      </c>
      <c r="BK40" s="326">
        <f t="shared" si="239"/>
        <v>0</v>
      </c>
      <c r="BL40" s="327">
        <f t="shared" si="239"/>
        <v>0</v>
      </c>
      <c r="BM40" s="327">
        <f t="shared" si="239"/>
        <v>0</v>
      </c>
      <c r="BN40" s="322">
        <f t="shared" si="157"/>
        <v>0</v>
      </c>
      <c r="BO40" s="326">
        <f t="shared" si="240"/>
        <v>0</v>
      </c>
      <c r="BP40" s="327">
        <f t="shared" si="240"/>
        <v>0</v>
      </c>
      <c r="BQ40" s="327">
        <f t="shared" si="240"/>
        <v>0</v>
      </c>
      <c r="BR40" s="322">
        <f t="shared" si="159"/>
        <v>0</v>
      </c>
      <c r="BS40" s="326">
        <f t="shared" si="241"/>
        <v>109519.836</v>
      </c>
      <c r="BT40" s="327">
        <f t="shared" si="241"/>
        <v>109519.836</v>
      </c>
      <c r="BU40" s="327">
        <f t="shared" si="241"/>
        <v>0</v>
      </c>
      <c r="BV40" s="322">
        <f t="shared" si="161"/>
        <v>0</v>
      </c>
      <c r="BW40" s="326">
        <f t="shared" si="242"/>
        <v>136048.7745</v>
      </c>
      <c r="BX40" s="327">
        <f t="shared" si="242"/>
        <v>136048.7745</v>
      </c>
      <c r="BY40" s="327">
        <f t="shared" si="242"/>
        <v>0</v>
      </c>
      <c r="BZ40" s="322">
        <f t="shared" si="163"/>
        <v>0</v>
      </c>
      <c r="CA40" s="325">
        <f t="shared" si="243"/>
        <v>1293939.4675000003</v>
      </c>
      <c r="CB40" s="160">
        <f t="shared" si="243"/>
        <v>1256091.3534999988</v>
      </c>
      <c r="CC40" s="160">
        <f t="shared" si="243"/>
        <v>32569.384000000042</v>
      </c>
      <c r="CD40" s="322">
        <f t="shared" si="165"/>
        <v>2.5170716882859157E-2</v>
      </c>
    </row>
    <row r="41" spans="1:82" ht="15">
      <c r="A41" s="449"/>
      <c r="B41" s="132" t="s">
        <v>28</v>
      </c>
      <c r="C41" s="328">
        <f t="shared" ref="C41:E41" si="244">IF(COUNT(C38:C40)=0,"",SUM(C38:C40))</f>
        <v>2235167.6659999974</v>
      </c>
      <c r="D41" s="167">
        <f t="shared" si="244"/>
        <v>2115765.4359999974</v>
      </c>
      <c r="E41" s="167">
        <f t="shared" si="244"/>
        <v>109277.05699999997</v>
      </c>
      <c r="F41" s="329">
        <f t="shared" si="140"/>
        <v>4.8889870170482366E-2</v>
      </c>
      <c r="G41" s="328">
        <f t="shared" ref="G41:I41" si="245">IF(COUNT(G38:G40)=0,"",SUM(G38:G40))</f>
        <v>0</v>
      </c>
      <c r="H41" s="167">
        <f t="shared" si="245"/>
        <v>0</v>
      </c>
      <c r="I41" s="167">
        <f t="shared" si="245"/>
        <v>0</v>
      </c>
      <c r="J41" s="329">
        <f t="shared" si="141"/>
        <v>0</v>
      </c>
      <c r="K41" s="328">
        <f t="shared" ref="K41:M41" si="246">IF(COUNT(K38:K40)=0,"",SUM(K38:K40))</f>
        <v>0</v>
      </c>
      <c r="L41" s="167">
        <f t="shared" si="246"/>
        <v>0</v>
      </c>
      <c r="M41" s="167">
        <f t="shared" si="246"/>
        <v>0</v>
      </c>
      <c r="N41" s="329">
        <f t="shared" si="142"/>
        <v>0</v>
      </c>
      <c r="O41" s="328">
        <f t="shared" ref="O41:Q41" si="247">IF(COUNT(O38:O40)=0,"",SUM(O38:O40))</f>
        <v>286680.21024999995</v>
      </c>
      <c r="P41" s="167">
        <f t="shared" si="247"/>
        <v>286680.21024999995</v>
      </c>
      <c r="Q41" s="167">
        <f t="shared" si="247"/>
        <v>0</v>
      </c>
      <c r="R41" s="329">
        <f t="shared" si="143"/>
        <v>0</v>
      </c>
      <c r="S41" s="328">
        <f t="shared" ref="S41:U41" si="248">IF(COUNT(S38:S40)=0,"",SUM(S38:S40))</f>
        <v>265500.7855</v>
      </c>
      <c r="T41" s="167">
        <f t="shared" si="248"/>
        <v>265500.7855</v>
      </c>
      <c r="U41" s="167">
        <f t="shared" si="248"/>
        <v>0</v>
      </c>
      <c r="V41" s="329">
        <f t="shared" si="144"/>
        <v>0</v>
      </c>
      <c r="W41" s="330">
        <f t="shared" ref="W41:Y41" si="249">IF(COUNT(W38:W40)=0,"",SUM(W38:W40))</f>
        <v>2787348.6617499976</v>
      </c>
      <c r="X41" s="166">
        <f t="shared" si="249"/>
        <v>2667946.4317499977</v>
      </c>
      <c r="Y41" s="166">
        <f t="shared" si="249"/>
        <v>109277.05699999997</v>
      </c>
      <c r="Z41" s="329">
        <f t="shared" si="146"/>
        <v>3.920466014875653E-2</v>
      </c>
      <c r="AC41" s="449"/>
      <c r="AD41" s="132" t="s">
        <v>28</v>
      </c>
      <c r="AE41" s="328">
        <f t="shared" ref="AE41:AG41" si="250">IF(COUNT(AE38:AE40)=0,"",SUM(AE38:AE40))</f>
        <v>678913.73899999971</v>
      </c>
      <c r="AF41" s="167">
        <f t="shared" si="250"/>
        <v>618953.98300000024</v>
      </c>
      <c r="AG41" s="167">
        <f t="shared" si="250"/>
        <v>57685.477000000028</v>
      </c>
      <c r="AH41" s="329">
        <f t="shared" si="147"/>
        <v>8.4967314234894356E-2</v>
      </c>
      <c r="AI41" s="328">
        <f t="shared" ref="AI41:AK41" si="251">IF(COUNT(AI38:AI40)=0,"",SUM(AI38:AI40))</f>
        <v>0</v>
      </c>
      <c r="AJ41" s="167">
        <f t="shared" si="251"/>
        <v>0</v>
      </c>
      <c r="AK41" s="167">
        <f t="shared" si="251"/>
        <v>0</v>
      </c>
      <c r="AL41" s="329">
        <f t="shared" si="148"/>
        <v>0</v>
      </c>
      <c r="AM41" s="328">
        <f t="shared" ref="AM41:AO41" si="252">IF(COUNT(AM38:AM40)=0,"",SUM(AM38:AM40))</f>
        <v>0</v>
      </c>
      <c r="AN41" s="167">
        <f t="shared" si="252"/>
        <v>0</v>
      </c>
      <c r="AO41" s="167">
        <f t="shared" si="252"/>
        <v>0</v>
      </c>
      <c r="AP41" s="329">
        <f t="shared" si="149"/>
        <v>0</v>
      </c>
      <c r="AQ41" s="328">
        <f t="shared" ref="AQ41:AS41" si="253">IF(COUNT(AQ38:AQ40)=0,"",SUM(AQ38:AQ40))</f>
        <v>4468.7</v>
      </c>
      <c r="AR41" s="167">
        <f t="shared" si="253"/>
        <v>4468.7</v>
      </c>
      <c r="AS41" s="167">
        <f t="shared" si="253"/>
        <v>0</v>
      </c>
      <c r="AT41" s="329">
        <f t="shared" si="150"/>
        <v>0</v>
      </c>
      <c r="AU41" s="328">
        <f t="shared" ref="AU41:AW41" si="254">IF(COUNT(AU38:AU40)=0,"",SUM(AU38:AU40))</f>
        <v>71518.69</v>
      </c>
      <c r="AV41" s="167">
        <f t="shared" si="254"/>
        <v>71518.69</v>
      </c>
      <c r="AW41" s="167">
        <f t="shared" si="254"/>
        <v>0</v>
      </c>
      <c r="AX41" s="329">
        <f t="shared" si="151"/>
        <v>0</v>
      </c>
      <c r="AY41" s="330">
        <f t="shared" ref="AY41:BA41" si="255">IF(COUNT(AY38:AY40)=0,"",SUM(AY38:AY40))</f>
        <v>754901.12899999984</v>
      </c>
      <c r="AZ41" s="166">
        <f t="shared" si="255"/>
        <v>694941.37300000014</v>
      </c>
      <c r="BA41" s="166">
        <f t="shared" si="255"/>
        <v>57685.477000000028</v>
      </c>
      <c r="BB41" s="329">
        <f t="shared" si="153"/>
        <v>7.6414612171019872E-2</v>
      </c>
      <c r="BE41" s="449"/>
      <c r="BF41" s="132" t="s">
        <v>28</v>
      </c>
      <c r="BG41" s="328">
        <f t="shared" ref="BG41:BI41" si="256">IF(COUNT(BG38:BG40)=0,"",SUM(BG38:BG40))</f>
        <v>2914081.4049999975</v>
      </c>
      <c r="BH41" s="167">
        <f t="shared" si="256"/>
        <v>2734719.4189999979</v>
      </c>
      <c r="BI41" s="167">
        <f t="shared" si="256"/>
        <v>166962.53400000001</v>
      </c>
      <c r="BJ41" s="329">
        <f t="shared" si="155"/>
        <v>5.7295082324579111E-2</v>
      </c>
      <c r="BK41" s="328">
        <f t="shared" ref="BK41:BM41" si="257">IF(COUNT(BK38:BK40)=0,"",SUM(BK38:BK40))</f>
        <v>0</v>
      </c>
      <c r="BL41" s="167">
        <f t="shared" si="257"/>
        <v>0</v>
      </c>
      <c r="BM41" s="167">
        <f t="shared" si="257"/>
        <v>0</v>
      </c>
      <c r="BN41" s="329">
        <f t="shared" si="157"/>
        <v>0</v>
      </c>
      <c r="BO41" s="328">
        <f t="shared" ref="BO41:BQ41" si="258">IF(COUNT(BO38:BO40)=0,"",SUM(BO38:BO40))</f>
        <v>0</v>
      </c>
      <c r="BP41" s="167">
        <f t="shared" si="258"/>
        <v>0</v>
      </c>
      <c r="BQ41" s="167">
        <f t="shared" si="258"/>
        <v>0</v>
      </c>
      <c r="BR41" s="329">
        <f t="shared" si="159"/>
        <v>0</v>
      </c>
      <c r="BS41" s="328">
        <f t="shared" ref="BS41:BU41" si="259">IF(COUNT(BS38:BS40)=0,"",SUM(BS38:BS40))</f>
        <v>291148.91024999996</v>
      </c>
      <c r="BT41" s="167">
        <f t="shared" si="259"/>
        <v>291148.91024999996</v>
      </c>
      <c r="BU41" s="167">
        <f t="shared" si="259"/>
        <v>0</v>
      </c>
      <c r="BV41" s="329">
        <f t="shared" si="161"/>
        <v>0</v>
      </c>
      <c r="BW41" s="328">
        <f t="shared" ref="BW41:BY41" si="260">IF(COUNT(BW38:BW40)=0,"",SUM(BW38:BW40))</f>
        <v>337019.4755</v>
      </c>
      <c r="BX41" s="167">
        <f t="shared" si="260"/>
        <v>337019.4755</v>
      </c>
      <c r="BY41" s="167">
        <f t="shared" si="260"/>
        <v>0</v>
      </c>
      <c r="BZ41" s="329">
        <f t="shared" si="163"/>
        <v>0</v>
      </c>
      <c r="CA41" s="330">
        <f t="shared" ref="CA41:CC41" si="261">IF(COUNT(CA38:CA40)=0,"",SUM(CA38:CA40))</f>
        <v>3542249.7907499974</v>
      </c>
      <c r="CB41" s="166">
        <f t="shared" si="261"/>
        <v>3362887.8047499978</v>
      </c>
      <c r="CC41" s="166">
        <f t="shared" si="261"/>
        <v>166962.53400000001</v>
      </c>
      <c r="CD41" s="329">
        <f t="shared" si="165"/>
        <v>4.713460197979126E-2</v>
      </c>
    </row>
    <row r="42" spans="1:82" ht="15.75" thickBot="1">
      <c r="A42" s="450"/>
      <c r="B42" s="133" t="s">
        <v>55</v>
      </c>
      <c r="C42" s="337">
        <f t="shared" ref="C42:E42" si="262">SUM(C41,C37,C33,C29)</f>
        <v>7532358.793999996</v>
      </c>
      <c r="D42" s="180">
        <f t="shared" si="262"/>
        <v>7228827.6909999996</v>
      </c>
      <c r="E42" s="180">
        <f t="shared" si="262"/>
        <v>276770.73300000001</v>
      </c>
      <c r="F42" s="338">
        <f t="shared" si="140"/>
        <v>3.67442311989261E-2</v>
      </c>
      <c r="G42" s="337">
        <f t="shared" ref="G42:I42" si="263">SUM(G41,G37,G33,G29)</f>
        <v>0</v>
      </c>
      <c r="H42" s="180">
        <f t="shared" si="263"/>
        <v>0</v>
      </c>
      <c r="I42" s="180">
        <f t="shared" si="263"/>
        <v>0</v>
      </c>
      <c r="J42" s="338">
        <f t="shared" si="141"/>
        <v>0</v>
      </c>
      <c r="K42" s="337">
        <f t="shared" ref="K42:M42" si="264">SUM(K41,K37,K33,K29)</f>
        <v>0</v>
      </c>
      <c r="L42" s="180">
        <f t="shared" si="264"/>
        <v>0</v>
      </c>
      <c r="M42" s="180">
        <f t="shared" si="264"/>
        <v>0</v>
      </c>
      <c r="N42" s="338">
        <f t="shared" si="142"/>
        <v>0</v>
      </c>
      <c r="O42" s="337">
        <f t="shared" ref="O42:Q42" si="265">SUM(O41,O37,O33,O29)</f>
        <v>684555.94224999985</v>
      </c>
      <c r="P42" s="180">
        <f t="shared" si="265"/>
        <v>684555.94224999985</v>
      </c>
      <c r="Q42" s="180">
        <f t="shared" si="265"/>
        <v>0</v>
      </c>
      <c r="R42" s="338">
        <f t="shared" si="143"/>
        <v>0</v>
      </c>
      <c r="S42" s="337">
        <f t="shared" ref="S42:U42" si="266">SUM(S41,S37,S33,S29)</f>
        <v>1117861.0933500002</v>
      </c>
      <c r="T42" s="180">
        <f t="shared" si="266"/>
        <v>1117861.0933500002</v>
      </c>
      <c r="U42" s="180">
        <f t="shared" si="266"/>
        <v>0</v>
      </c>
      <c r="V42" s="338">
        <f t="shared" si="144"/>
        <v>0</v>
      </c>
      <c r="W42" s="337">
        <f t="shared" ref="W42:Y42" si="267">SUM(W41,W37,W33,W29)</f>
        <v>9334775.829599997</v>
      </c>
      <c r="X42" s="180">
        <f t="shared" si="267"/>
        <v>9031244.7265999988</v>
      </c>
      <c r="Y42" s="180">
        <f t="shared" si="267"/>
        <v>276770.73300000001</v>
      </c>
      <c r="Z42" s="338">
        <f t="shared" si="146"/>
        <v>2.9649424694525296E-2</v>
      </c>
      <c r="AC42" s="450"/>
      <c r="AD42" s="133" t="s">
        <v>55</v>
      </c>
      <c r="AE42" s="337">
        <f t="shared" ref="AE42:AG42" si="268">SUM(AE41,AE37,AE33,AE29)</f>
        <v>2168441.7589999996</v>
      </c>
      <c r="AF42" s="180">
        <f t="shared" si="268"/>
        <v>2051101.041</v>
      </c>
      <c r="AG42" s="180">
        <f t="shared" si="268"/>
        <v>109084.74400000002</v>
      </c>
      <c r="AH42" s="338">
        <f t="shared" si="147"/>
        <v>5.0305590891362301E-2</v>
      </c>
      <c r="AI42" s="337">
        <f t="shared" ref="AI42:AK42" si="269">SUM(AI41,AI37,AI33,AI29)</f>
        <v>0</v>
      </c>
      <c r="AJ42" s="180">
        <f t="shared" si="269"/>
        <v>0</v>
      </c>
      <c r="AK42" s="180">
        <f t="shared" si="269"/>
        <v>0</v>
      </c>
      <c r="AL42" s="338">
        <f t="shared" si="148"/>
        <v>0</v>
      </c>
      <c r="AM42" s="337">
        <f t="shared" ref="AM42:AO42" si="270">SUM(AM41,AM37,AM33,AM29)</f>
        <v>0</v>
      </c>
      <c r="AN42" s="180">
        <f t="shared" si="270"/>
        <v>0</v>
      </c>
      <c r="AO42" s="180">
        <f t="shared" si="270"/>
        <v>0</v>
      </c>
      <c r="AP42" s="338">
        <f t="shared" si="149"/>
        <v>0</v>
      </c>
      <c r="AQ42" s="337">
        <f t="shared" ref="AQ42:AS42" si="271">SUM(AQ41,AQ37,AQ33,AQ29)</f>
        <v>11079.8</v>
      </c>
      <c r="AR42" s="180">
        <f t="shared" si="271"/>
        <v>11079.8</v>
      </c>
      <c r="AS42" s="180">
        <f t="shared" si="271"/>
        <v>0</v>
      </c>
      <c r="AT42" s="338">
        <f t="shared" si="150"/>
        <v>0</v>
      </c>
      <c r="AU42" s="337">
        <f t="shared" ref="AU42:AW42" si="272">SUM(AU41,AU37,AU33,AU29)</f>
        <v>338971.12</v>
      </c>
      <c r="AV42" s="180">
        <f t="shared" si="272"/>
        <v>338971.12</v>
      </c>
      <c r="AW42" s="180">
        <f t="shared" si="272"/>
        <v>0</v>
      </c>
      <c r="AX42" s="338">
        <f t="shared" si="151"/>
        <v>0</v>
      </c>
      <c r="AY42" s="337">
        <f t="shared" ref="AY42:BA42" si="273">SUM(AY41,AY37,AY33,AY29)</f>
        <v>2518492.6789999995</v>
      </c>
      <c r="AZ42" s="180">
        <f t="shared" si="273"/>
        <v>2401151.9610000001</v>
      </c>
      <c r="BA42" s="180">
        <f t="shared" si="273"/>
        <v>109084.74400000002</v>
      </c>
      <c r="BB42" s="338">
        <f t="shared" si="153"/>
        <v>4.3313504505922786E-2</v>
      </c>
      <c r="BE42" s="450"/>
      <c r="BF42" s="133" t="s">
        <v>55</v>
      </c>
      <c r="BG42" s="337">
        <f t="shared" ref="BG42:BI42" si="274">SUM(BG41,BG37,BG33,BG29)</f>
        <v>9700800.5529999956</v>
      </c>
      <c r="BH42" s="180">
        <f t="shared" si="274"/>
        <v>9279928.7319999989</v>
      </c>
      <c r="BI42" s="180">
        <f t="shared" si="274"/>
        <v>385855.47700000001</v>
      </c>
      <c r="BJ42" s="338">
        <f t="shared" si="155"/>
        <v>3.9775632422488397E-2</v>
      </c>
      <c r="BK42" s="337">
        <f t="shared" ref="BK42:BM42" si="275">SUM(BK41,BK37,BK33,BK29)</f>
        <v>0</v>
      </c>
      <c r="BL42" s="180">
        <f t="shared" si="275"/>
        <v>0</v>
      </c>
      <c r="BM42" s="180">
        <f t="shared" si="275"/>
        <v>0</v>
      </c>
      <c r="BN42" s="338">
        <f t="shared" si="157"/>
        <v>0</v>
      </c>
      <c r="BO42" s="337">
        <f t="shared" ref="BO42:BQ42" si="276">SUM(BO41,BO37,BO33,BO29)</f>
        <v>0</v>
      </c>
      <c r="BP42" s="180">
        <f t="shared" si="276"/>
        <v>0</v>
      </c>
      <c r="BQ42" s="180">
        <f t="shared" si="276"/>
        <v>0</v>
      </c>
      <c r="BR42" s="338">
        <f t="shared" si="159"/>
        <v>0</v>
      </c>
      <c r="BS42" s="337">
        <f t="shared" ref="BS42:BU42" si="277">SUM(BS41,BS37,BS33,BS29)</f>
        <v>695635.74224999989</v>
      </c>
      <c r="BT42" s="180">
        <f t="shared" si="277"/>
        <v>695635.74224999989</v>
      </c>
      <c r="BU42" s="180">
        <f t="shared" si="277"/>
        <v>0</v>
      </c>
      <c r="BV42" s="338">
        <f t="shared" si="161"/>
        <v>0</v>
      </c>
      <c r="BW42" s="337">
        <f t="shared" ref="BW42:BY42" si="278">SUM(BW41,BW37,BW33,BW29)</f>
        <v>1456832.2133500003</v>
      </c>
      <c r="BX42" s="180">
        <f t="shared" si="278"/>
        <v>1456832.2133500003</v>
      </c>
      <c r="BY42" s="180">
        <f t="shared" si="278"/>
        <v>0</v>
      </c>
      <c r="BZ42" s="338">
        <f t="shared" si="163"/>
        <v>0</v>
      </c>
      <c r="CA42" s="337">
        <f t="shared" ref="CA42:CC42" si="279">SUM(CA41,CA37,CA33,CA29)</f>
        <v>11853268.508599995</v>
      </c>
      <c r="CB42" s="180">
        <f t="shared" si="279"/>
        <v>11432396.6876</v>
      </c>
      <c r="CC42" s="180">
        <f t="shared" si="279"/>
        <v>385855.47700000001</v>
      </c>
      <c r="CD42" s="338">
        <f t="shared" si="165"/>
        <v>3.2552664838398561E-2</v>
      </c>
    </row>
    <row r="43" spans="1:82">
      <c r="A43" t="s">
        <v>433</v>
      </c>
    </row>
    <row r="44" spans="1:82" ht="15" thickBot="1"/>
    <row r="45" spans="1:82" ht="19.5" thickBot="1">
      <c r="A45" s="477" t="s">
        <v>392</v>
      </c>
      <c r="B45" s="478"/>
      <c r="C45" s="474" t="s">
        <v>0</v>
      </c>
      <c r="D45" s="475"/>
      <c r="E45" s="475"/>
      <c r="F45" s="476"/>
      <c r="G45" s="474" t="s">
        <v>9</v>
      </c>
      <c r="H45" s="475"/>
      <c r="I45" s="475"/>
      <c r="J45" s="476"/>
      <c r="K45" s="474" t="s">
        <v>393</v>
      </c>
      <c r="L45" s="475"/>
      <c r="M45" s="475"/>
      <c r="N45" s="476"/>
      <c r="O45" s="474" t="s">
        <v>375</v>
      </c>
      <c r="P45" s="475"/>
      <c r="Q45" s="475"/>
      <c r="R45" s="476"/>
      <c r="S45" s="474" t="s">
        <v>377</v>
      </c>
      <c r="T45" s="475"/>
      <c r="U45" s="475"/>
      <c r="V45" s="476"/>
      <c r="W45" s="474" t="s">
        <v>376</v>
      </c>
      <c r="X45" s="475"/>
      <c r="Y45" s="475"/>
      <c r="Z45" s="476"/>
      <c r="AC45" s="477" t="s">
        <v>394</v>
      </c>
      <c r="AD45" s="478"/>
      <c r="AE45" s="474" t="s">
        <v>0</v>
      </c>
      <c r="AF45" s="475"/>
      <c r="AG45" s="475"/>
      <c r="AH45" s="476"/>
      <c r="AI45" s="474" t="s">
        <v>9</v>
      </c>
      <c r="AJ45" s="475"/>
      <c r="AK45" s="475"/>
      <c r="AL45" s="476"/>
      <c r="AM45" s="474" t="s">
        <v>393</v>
      </c>
      <c r="AN45" s="475"/>
      <c r="AO45" s="475"/>
      <c r="AP45" s="476"/>
      <c r="AQ45" s="474" t="s">
        <v>375</v>
      </c>
      <c r="AR45" s="475"/>
      <c r="AS45" s="475"/>
      <c r="AT45" s="476"/>
      <c r="AU45" s="474" t="s">
        <v>377</v>
      </c>
      <c r="AV45" s="475"/>
      <c r="AW45" s="475"/>
      <c r="AX45" s="476"/>
      <c r="AY45" s="474" t="s">
        <v>376</v>
      </c>
      <c r="AZ45" s="475"/>
      <c r="BA45" s="475"/>
      <c r="BB45" s="476"/>
      <c r="BE45" s="477" t="s">
        <v>395</v>
      </c>
      <c r="BF45" s="478"/>
      <c r="BG45" s="474" t="s">
        <v>0</v>
      </c>
      <c r="BH45" s="475"/>
      <c r="BI45" s="475"/>
      <c r="BJ45" s="476"/>
      <c r="BK45" s="474" t="s">
        <v>9</v>
      </c>
      <c r="BL45" s="475"/>
      <c r="BM45" s="475"/>
      <c r="BN45" s="476"/>
      <c r="BO45" s="474" t="s">
        <v>393</v>
      </c>
      <c r="BP45" s="475"/>
      <c r="BQ45" s="475"/>
      <c r="BR45" s="476"/>
      <c r="BS45" s="474" t="s">
        <v>375</v>
      </c>
      <c r="BT45" s="475"/>
      <c r="BU45" s="475"/>
      <c r="BV45" s="476"/>
      <c r="BW45" s="474" t="s">
        <v>377</v>
      </c>
      <c r="BX45" s="475"/>
      <c r="BY45" s="475"/>
      <c r="BZ45" s="476"/>
      <c r="CA45" s="474" t="s">
        <v>376</v>
      </c>
      <c r="CB45" s="475"/>
      <c r="CC45" s="475"/>
      <c r="CD45" s="476"/>
    </row>
    <row r="46" spans="1:82" ht="75" thickBot="1">
      <c r="A46" s="479"/>
      <c r="B46" s="480"/>
      <c r="C46" s="307" t="s">
        <v>52</v>
      </c>
      <c r="D46" s="308" t="s">
        <v>53</v>
      </c>
      <c r="E46" s="308" t="s">
        <v>51</v>
      </c>
      <c r="F46" s="309" t="s">
        <v>51</v>
      </c>
      <c r="G46" s="307" t="s">
        <v>52</v>
      </c>
      <c r="H46" s="308" t="s">
        <v>53</v>
      </c>
      <c r="I46" s="308" t="s">
        <v>51</v>
      </c>
      <c r="J46" s="309" t="s">
        <v>51</v>
      </c>
      <c r="K46" s="307" t="s">
        <v>52</v>
      </c>
      <c r="L46" s="308" t="s">
        <v>53</v>
      </c>
      <c r="M46" s="308" t="s">
        <v>51</v>
      </c>
      <c r="N46" s="309" t="s">
        <v>51</v>
      </c>
      <c r="O46" s="307" t="s">
        <v>52</v>
      </c>
      <c r="P46" s="308" t="s">
        <v>53</v>
      </c>
      <c r="Q46" s="308" t="s">
        <v>51</v>
      </c>
      <c r="R46" s="309" t="s">
        <v>51</v>
      </c>
      <c r="S46" s="307" t="s">
        <v>52</v>
      </c>
      <c r="T46" s="308" t="s">
        <v>53</v>
      </c>
      <c r="U46" s="308" t="s">
        <v>51</v>
      </c>
      <c r="V46" s="309" t="s">
        <v>51</v>
      </c>
      <c r="W46" s="307" t="s">
        <v>52</v>
      </c>
      <c r="X46" s="308" t="s">
        <v>53</v>
      </c>
      <c r="Y46" s="308" t="s">
        <v>51</v>
      </c>
      <c r="Z46" s="309" t="s">
        <v>51</v>
      </c>
      <c r="AC46" s="479"/>
      <c r="AD46" s="480"/>
      <c r="AE46" s="307" t="s">
        <v>52</v>
      </c>
      <c r="AF46" s="308" t="s">
        <v>53</v>
      </c>
      <c r="AG46" s="308" t="s">
        <v>51</v>
      </c>
      <c r="AH46" s="309" t="s">
        <v>51</v>
      </c>
      <c r="AI46" s="307" t="s">
        <v>52</v>
      </c>
      <c r="AJ46" s="308" t="s">
        <v>53</v>
      </c>
      <c r="AK46" s="308" t="s">
        <v>51</v>
      </c>
      <c r="AL46" s="309" t="s">
        <v>51</v>
      </c>
      <c r="AM46" s="307" t="s">
        <v>52</v>
      </c>
      <c r="AN46" s="308" t="s">
        <v>53</v>
      </c>
      <c r="AO46" s="308" t="s">
        <v>51</v>
      </c>
      <c r="AP46" s="309" t="s">
        <v>51</v>
      </c>
      <c r="AQ46" s="307" t="s">
        <v>52</v>
      </c>
      <c r="AR46" s="308" t="s">
        <v>53</v>
      </c>
      <c r="AS46" s="308" t="s">
        <v>51</v>
      </c>
      <c r="AT46" s="309" t="s">
        <v>51</v>
      </c>
      <c r="AU46" s="307" t="s">
        <v>52</v>
      </c>
      <c r="AV46" s="308" t="s">
        <v>53</v>
      </c>
      <c r="AW46" s="308" t="s">
        <v>51</v>
      </c>
      <c r="AX46" s="309" t="s">
        <v>51</v>
      </c>
      <c r="AY46" s="307" t="s">
        <v>52</v>
      </c>
      <c r="AZ46" s="308" t="s">
        <v>53</v>
      </c>
      <c r="BA46" s="308" t="s">
        <v>51</v>
      </c>
      <c r="BB46" s="309" t="s">
        <v>51</v>
      </c>
      <c r="BE46" s="479"/>
      <c r="BF46" s="480"/>
      <c r="BG46" s="307" t="s">
        <v>52</v>
      </c>
      <c r="BH46" s="308" t="s">
        <v>53</v>
      </c>
      <c r="BI46" s="308" t="s">
        <v>51</v>
      </c>
      <c r="BJ46" s="309" t="s">
        <v>51</v>
      </c>
      <c r="BK46" s="307" t="s">
        <v>52</v>
      </c>
      <c r="BL46" s="308" t="s">
        <v>53</v>
      </c>
      <c r="BM46" s="308" t="s">
        <v>51</v>
      </c>
      <c r="BN46" s="309" t="s">
        <v>51</v>
      </c>
      <c r="BO46" s="307" t="s">
        <v>52</v>
      </c>
      <c r="BP46" s="308" t="s">
        <v>53</v>
      </c>
      <c r="BQ46" s="308" t="s">
        <v>51</v>
      </c>
      <c r="BR46" s="309" t="s">
        <v>51</v>
      </c>
      <c r="BS46" s="307" t="s">
        <v>52</v>
      </c>
      <c r="BT46" s="308" t="s">
        <v>53</v>
      </c>
      <c r="BU46" s="308" t="s">
        <v>51</v>
      </c>
      <c r="BV46" s="309" t="s">
        <v>51</v>
      </c>
      <c r="BW46" s="307" t="s">
        <v>52</v>
      </c>
      <c r="BX46" s="308" t="s">
        <v>53</v>
      </c>
      <c r="BY46" s="308" t="s">
        <v>51</v>
      </c>
      <c r="BZ46" s="309" t="s">
        <v>51</v>
      </c>
      <c r="CA46" s="307" t="s">
        <v>52</v>
      </c>
      <c r="CB46" s="308" t="s">
        <v>53</v>
      </c>
      <c r="CC46" s="308" t="s">
        <v>51</v>
      </c>
      <c r="CD46" s="309" t="s">
        <v>51</v>
      </c>
    </row>
    <row r="47" spans="1:82">
      <c r="A47" s="448">
        <v>2018</v>
      </c>
      <c r="B47" s="134" t="s">
        <v>13</v>
      </c>
      <c r="C47" s="142">
        <v>1175474.8390000018</v>
      </c>
      <c r="D47" s="143">
        <v>1127423.6360000018</v>
      </c>
      <c r="E47" s="143">
        <v>40755.744999999952</v>
      </c>
      <c r="F47" s="310">
        <f t="shared" ref="F47:F63" si="280">IF(AND(ISNUMBER(C47),ISNUMBER(E47)), IF(C47=0, 0, E47/C47), "")</f>
        <v>3.4671728945446095E-2</v>
      </c>
      <c r="G47" s="142">
        <v>0</v>
      </c>
      <c r="H47" s="143">
        <v>0</v>
      </c>
      <c r="I47" s="143">
        <v>0</v>
      </c>
      <c r="J47" s="310">
        <f t="shared" ref="J47:J63" si="281">IF(AND(ISNUMBER(G47),ISNUMBER(I47)), IF(G47=0, 0, I47/G47), "")</f>
        <v>0</v>
      </c>
      <c r="K47" s="311">
        <v>0</v>
      </c>
      <c r="L47" s="312">
        <v>0</v>
      </c>
      <c r="M47" s="312">
        <v>0</v>
      </c>
      <c r="N47" s="310">
        <f t="shared" ref="N47:N63" si="282">IF(AND(ISNUMBER(K47),ISNUMBER(M47)), IF(K47=0, 0, M47/K47), "")</f>
        <v>0</v>
      </c>
      <c r="O47" s="142">
        <v>142007.75699999998</v>
      </c>
      <c r="P47" s="143">
        <v>142007.75699999998</v>
      </c>
      <c r="Q47" s="143">
        <v>0</v>
      </c>
      <c r="R47" s="310">
        <f t="shared" ref="R47:R63" si="283">IF(AND(ISNUMBER(O47),ISNUMBER(Q47)), IF(O47=0, 0, Q47/O47), "")</f>
        <v>0</v>
      </c>
      <c r="S47" s="142">
        <v>87798.12285</v>
      </c>
      <c r="T47" s="143">
        <v>87798.12285</v>
      </c>
      <c r="U47" s="143">
        <v>0</v>
      </c>
      <c r="V47" s="310">
        <f t="shared" ref="V47:V63" si="284">IF(AND(ISNUMBER(S47),ISNUMBER(U47)), IF(S47=0, 0, U47/S47), "")</f>
        <v>0</v>
      </c>
      <c r="W47" s="313">
        <f t="shared" ref="W47:Y49" si="285">IF(COUNT(C47,G47,K47,O47,S47)&lt;5,"",SUM(C47,G47,K47,O47,S47))</f>
        <v>1405280.7188500017</v>
      </c>
      <c r="X47" s="146">
        <f t="shared" si="285"/>
        <v>1357229.5158500017</v>
      </c>
      <c r="Y47" s="146">
        <f t="shared" si="285"/>
        <v>40755.744999999952</v>
      </c>
      <c r="Z47" s="310">
        <f t="shared" ref="Z47:Z63" si="286">IF(AND(ISNUMBER(W47),ISNUMBER(Y47)), IF(W47=0, 0, Y47/W47), "")</f>
        <v>2.9001853119675642E-2</v>
      </c>
      <c r="AC47" s="448">
        <v>2018</v>
      </c>
      <c r="AD47" s="134" t="s">
        <v>13</v>
      </c>
      <c r="AE47" s="142">
        <v>314715.62500000012</v>
      </c>
      <c r="AF47" s="143">
        <v>295692.74699999939</v>
      </c>
      <c r="AG47" s="143">
        <v>17783.552000000007</v>
      </c>
      <c r="AH47" s="310">
        <f t="shared" ref="AH47:AH63" si="287">IF(AND(ISNUMBER(AE47),ISNUMBER(AG47)), IF(AE47=0, 0, AG47/AE47), "")</f>
        <v>5.6506733658362215E-2</v>
      </c>
      <c r="AI47" s="142">
        <v>0</v>
      </c>
      <c r="AJ47" s="143">
        <v>0</v>
      </c>
      <c r="AK47" s="143">
        <v>0</v>
      </c>
      <c r="AL47" s="310">
        <f t="shared" ref="AL47:AL63" si="288">IF(AND(ISNUMBER(AI47),ISNUMBER(AK47)), IF(AI47=0, 0, AK47/AI47), "")</f>
        <v>0</v>
      </c>
      <c r="AM47" s="142">
        <v>0</v>
      </c>
      <c r="AN47" s="143">
        <v>0</v>
      </c>
      <c r="AO47" s="143">
        <v>0</v>
      </c>
      <c r="AP47" s="310">
        <f t="shared" ref="AP47:AP63" si="289">IF(AND(ISNUMBER(AM47),ISNUMBER(AO47)), IF(AM47=0, 0, AO47/AM47), "")</f>
        <v>0</v>
      </c>
      <c r="AQ47" s="142">
        <v>2610.1999999999998</v>
      </c>
      <c r="AR47" s="143">
        <v>2610.1999999999998</v>
      </c>
      <c r="AS47" s="143">
        <v>0</v>
      </c>
      <c r="AT47" s="310">
        <f t="shared" ref="AT47:AT63" si="290">IF(AND(ISNUMBER(AQ47),ISNUMBER(AS47)), IF(AQ47=0, 0, AS47/AQ47), "")</f>
        <v>0</v>
      </c>
      <c r="AU47" s="142">
        <v>28107.200000000001</v>
      </c>
      <c r="AV47" s="143">
        <v>28107.200000000001</v>
      </c>
      <c r="AW47" s="143">
        <v>0</v>
      </c>
      <c r="AX47" s="310">
        <f t="shared" ref="AX47:AX63" si="291">IF(AND(ISNUMBER(AU47),ISNUMBER(AW47)), IF(AU47=0, 0, AW47/AU47), "")</f>
        <v>0</v>
      </c>
      <c r="AY47" s="313">
        <f t="shared" ref="AY47:BA49" si="292">IF(COUNT(AE47,AI47,AM47,AQ47,AU47)&lt;5,"",SUM(AE47,AI47,AM47,AQ47,AU47))</f>
        <v>345433.02500000014</v>
      </c>
      <c r="AZ47" s="146">
        <f t="shared" si="292"/>
        <v>326410.14699999942</v>
      </c>
      <c r="BA47" s="146">
        <f t="shared" si="292"/>
        <v>17783.552000000007</v>
      </c>
      <c r="BB47" s="310">
        <f t="shared" ref="BB47:BB63" si="293">IF(AND(ISNUMBER(AY47),ISNUMBER(BA47)), IF(AY47=0, 0, BA47/AY47), "")</f>
        <v>5.1481910277686969E-2</v>
      </c>
      <c r="BE47" s="448">
        <v>2018</v>
      </c>
      <c r="BF47" s="134" t="s">
        <v>13</v>
      </c>
      <c r="BG47" s="314">
        <f t="shared" ref="BG47:BI49" si="294">IF(COUNT(C47, AE47)&lt;2, "", C47+AE47)</f>
        <v>1490190.464000002</v>
      </c>
      <c r="BH47" s="315">
        <f t="shared" si="294"/>
        <v>1423116.3830000013</v>
      </c>
      <c r="BI47" s="315">
        <f t="shared" si="294"/>
        <v>58539.296999999962</v>
      </c>
      <c r="BJ47" s="310">
        <f t="shared" ref="BJ47:BJ63" si="295">IF(AND(ISNUMBER(BG47),ISNUMBER(BI47)), IF(BG47=0, 0, BI47/BG47), "")</f>
        <v>3.9283097304801895E-2</v>
      </c>
      <c r="BK47" s="314">
        <f t="shared" ref="BK47:BM49" si="296">IF(COUNT(G47, AI47)&lt;2, "", G47+AI47)</f>
        <v>0</v>
      </c>
      <c r="BL47" s="315">
        <f t="shared" si="296"/>
        <v>0</v>
      </c>
      <c r="BM47" s="315">
        <f t="shared" si="296"/>
        <v>0</v>
      </c>
      <c r="BN47" s="310">
        <f t="shared" ref="BN47:BN63" si="297">IF(AND(ISNUMBER(BK47),ISNUMBER(BM47)), IF(BK47=0, 0, BM47/BK47), "")</f>
        <v>0</v>
      </c>
      <c r="BO47" s="314">
        <f t="shared" ref="BO47:BQ49" si="298">IF(COUNT(K47, AM47)&lt;2, "", K47+AM47)</f>
        <v>0</v>
      </c>
      <c r="BP47" s="315">
        <f t="shared" si="298"/>
        <v>0</v>
      </c>
      <c r="BQ47" s="315">
        <f t="shared" si="298"/>
        <v>0</v>
      </c>
      <c r="BR47" s="310">
        <f t="shared" ref="BR47:BR63" si="299">IF(AND(ISNUMBER(BO47),ISNUMBER(BQ47)), IF(BO47=0, 0, BQ47/BO47), "")</f>
        <v>0</v>
      </c>
      <c r="BS47" s="314">
        <f t="shared" ref="BS47:BU49" si="300">IF(COUNT(O47, AQ47)&lt;2, "", O47+AQ47)</f>
        <v>144617.95699999999</v>
      </c>
      <c r="BT47" s="315">
        <f t="shared" si="300"/>
        <v>144617.95699999999</v>
      </c>
      <c r="BU47" s="315">
        <f t="shared" si="300"/>
        <v>0</v>
      </c>
      <c r="BV47" s="310">
        <f t="shared" ref="BV47:BV63" si="301">IF(AND(ISNUMBER(BS47),ISNUMBER(BU47)), IF(BS47=0, 0, BU47/BS47), "")</f>
        <v>0</v>
      </c>
      <c r="BW47" s="314">
        <f t="shared" ref="BW47:BY49" si="302">IF(COUNT(S47, AU47)&lt;2, "", S47+AU47)</f>
        <v>115905.32285</v>
      </c>
      <c r="BX47" s="315">
        <f t="shared" si="302"/>
        <v>115905.32285</v>
      </c>
      <c r="BY47" s="315">
        <f t="shared" si="302"/>
        <v>0</v>
      </c>
      <c r="BZ47" s="310">
        <f t="shared" ref="BZ47:BZ63" si="303">IF(AND(ISNUMBER(BW47),ISNUMBER(BY47)), IF(BW47=0, 0, BY47/BW47), "")</f>
        <v>0</v>
      </c>
      <c r="CA47" s="313">
        <f t="shared" ref="CA47:CC49" si="304">IF(COUNT(BG47,BK47,BO47,BS47,BW47)&lt;5,"",SUM(BG47,BK47,BO47,BS47,BW47))</f>
        <v>1750713.7438500021</v>
      </c>
      <c r="CB47" s="146">
        <f t="shared" si="304"/>
        <v>1683639.6628500014</v>
      </c>
      <c r="CC47" s="146">
        <f t="shared" si="304"/>
        <v>58539.296999999962</v>
      </c>
      <c r="CD47" s="310">
        <f t="shared" ref="CD47:CD63" si="305">IF(AND(ISNUMBER(CA47),ISNUMBER(CC47)), IF(CA47=0, 0, CC47/CA47), "")</f>
        <v>3.3437389296588224E-2</v>
      </c>
    </row>
    <row r="48" spans="1:82">
      <c r="A48" s="449"/>
      <c r="B48" s="130" t="s">
        <v>14</v>
      </c>
      <c r="C48" s="149">
        <v>854290.91500000027</v>
      </c>
      <c r="D48" s="150">
        <v>834091.8629999971</v>
      </c>
      <c r="E48" s="150">
        <v>17041.319999999985</v>
      </c>
      <c r="F48" s="316">
        <f t="shared" si="280"/>
        <v>1.9947912006064092E-2</v>
      </c>
      <c r="G48" s="149">
        <v>0</v>
      </c>
      <c r="H48" s="150">
        <v>0</v>
      </c>
      <c r="I48" s="150">
        <v>0</v>
      </c>
      <c r="J48" s="316">
        <f t="shared" si="281"/>
        <v>0</v>
      </c>
      <c r="K48" s="317">
        <v>0</v>
      </c>
      <c r="L48" s="318">
        <v>0</v>
      </c>
      <c r="M48" s="318">
        <v>0</v>
      </c>
      <c r="N48" s="316">
        <f t="shared" si="282"/>
        <v>0</v>
      </c>
      <c r="O48" s="149">
        <v>110690.72300000001</v>
      </c>
      <c r="P48" s="150">
        <v>110690.72300000001</v>
      </c>
      <c r="Q48" s="150">
        <v>0</v>
      </c>
      <c r="R48" s="316">
        <f t="shared" si="283"/>
        <v>0</v>
      </c>
      <c r="S48" s="149">
        <v>82890.817150000003</v>
      </c>
      <c r="T48" s="150">
        <v>82890.817150000003</v>
      </c>
      <c r="U48" s="150">
        <v>0</v>
      </c>
      <c r="V48" s="316">
        <f t="shared" si="284"/>
        <v>0</v>
      </c>
      <c r="W48" s="319">
        <f t="shared" si="285"/>
        <v>1047872.4551500003</v>
      </c>
      <c r="X48" s="153">
        <f t="shared" si="285"/>
        <v>1027673.4031499971</v>
      </c>
      <c r="Y48" s="153">
        <f t="shared" si="285"/>
        <v>17041.319999999985</v>
      </c>
      <c r="Z48" s="316">
        <f t="shared" si="286"/>
        <v>1.6262780757568977E-2</v>
      </c>
      <c r="AC48" s="449"/>
      <c r="AD48" s="130" t="s">
        <v>14</v>
      </c>
      <c r="AE48" s="149">
        <v>219140.00599999996</v>
      </c>
      <c r="AF48" s="150">
        <v>212403.99800000028</v>
      </c>
      <c r="AG48" s="150">
        <v>6337.9009999999989</v>
      </c>
      <c r="AH48" s="316">
        <f t="shared" si="287"/>
        <v>2.8921697665737947E-2</v>
      </c>
      <c r="AI48" s="149">
        <v>0</v>
      </c>
      <c r="AJ48" s="150">
        <v>0</v>
      </c>
      <c r="AK48" s="150">
        <v>0</v>
      </c>
      <c r="AL48" s="316">
        <f t="shared" si="288"/>
        <v>0</v>
      </c>
      <c r="AM48" s="149">
        <v>0</v>
      </c>
      <c r="AN48" s="150">
        <v>0</v>
      </c>
      <c r="AO48" s="150">
        <v>0</v>
      </c>
      <c r="AP48" s="316">
        <f t="shared" si="289"/>
        <v>0</v>
      </c>
      <c r="AQ48" s="149">
        <v>1905.4</v>
      </c>
      <c r="AR48" s="150">
        <v>1905.4</v>
      </c>
      <c r="AS48" s="150">
        <v>0</v>
      </c>
      <c r="AT48" s="316">
        <f t="shared" si="290"/>
        <v>0</v>
      </c>
      <c r="AU48" s="149">
        <v>33564.800000000003</v>
      </c>
      <c r="AV48" s="150">
        <v>33564.800000000003</v>
      </c>
      <c r="AW48" s="150">
        <v>0</v>
      </c>
      <c r="AX48" s="316">
        <f t="shared" si="291"/>
        <v>0</v>
      </c>
      <c r="AY48" s="319">
        <f t="shared" si="292"/>
        <v>254610.20599999995</v>
      </c>
      <c r="AZ48" s="153">
        <f t="shared" si="292"/>
        <v>247874.19800000027</v>
      </c>
      <c r="BA48" s="153">
        <f t="shared" si="292"/>
        <v>6337.9009999999989</v>
      </c>
      <c r="BB48" s="316">
        <f t="shared" si="293"/>
        <v>2.4892564597351608E-2</v>
      </c>
      <c r="BE48" s="449"/>
      <c r="BF48" s="130" t="s">
        <v>14</v>
      </c>
      <c r="BG48" s="320">
        <f t="shared" si="294"/>
        <v>1073430.9210000003</v>
      </c>
      <c r="BH48" s="321">
        <f t="shared" si="294"/>
        <v>1046495.8609999974</v>
      </c>
      <c r="BI48" s="321">
        <f t="shared" si="294"/>
        <v>23379.220999999983</v>
      </c>
      <c r="BJ48" s="316">
        <f t="shared" si="295"/>
        <v>2.1779902686444017E-2</v>
      </c>
      <c r="BK48" s="320">
        <f t="shared" si="296"/>
        <v>0</v>
      </c>
      <c r="BL48" s="321">
        <f t="shared" si="296"/>
        <v>0</v>
      </c>
      <c r="BM48" s="321">
        <f t="shared" si="296"/>
        <v>0</v>
      </c>
      <c r="BN48" s="316">
        <f t="shared" si="297"/>
        <v>0</v>
      </c>
      <c r="BO48" s="320">
        <f t="shared" si="298"/>
        <v>0</v>
      </c>
      <c r="BP48" s="321">
        <f t="shared" si="298"/>
        <v>0</v>
      </c>
      <c r="BQ48" s="321">
        <f t="shared" si="298"/>
        <v>0</v>
      </c>
      <c r="BR48" s="316">
        <f t="shared" si="299"/>
        <v>0</v>
      </c>
      <c r="BS48" s="320">
        <f t="shared" si="300"/>
        <v>112596.12300000001</v>
      </c>
      <c r="BT48" s="321">
        <f t="shared" si="300"/>
        <v>112596.12300000001</v>
      </c>
      <c r="BU48" s="321">
        <f t="shared" si="300"/>
        <v>0</v>
      </c>
      <c r="BV48" s="316">
        <f t="shared" si="301"/>
        <v>0</v>
      </c>
      <c r="BW48" s="320">
        <f t="shared" si="302"/>
        <v>116455.61715000001</v>
      </c>
      <c r="BX48" s="321">
        <f t="shared" si="302"/>
        <v>116455.61715000001</v>
      </c>
      <c r="BY48" s="321">
        <f t="shared" si="302"/>
        <v>0</v>
      </c>
      <c r="BZ48" s="316">
        <f t="shared" si="303"/>
        <v>0</v>
      </c>
      <c r="CA48" s="319">
        <f t="shared" si="304"/>
        <v>1302482.6611500003</v>
      </c>
      <c r="CB48" s="153">
        <f t="shared" si="304"/>
        <v>1275547.6011499974</v>
      </c>
      <c r="CC48" s="153">
        <f t="shared" si="304"/>
        <v>23379.220999999983</v>
      </c>
      <c r="CD48" s="316">
        <f t="shared" si="305"/>
        <v>1.7949736835158926E-2</v>
      </c>
    </row>
    <row r="49" spans="1:82">
      <c r="A49" s="449"/>
      <c r="B49" s="131" t="s">
        <v>15</v>
      </c>
      <c r="C49" s="156">
        <v>808347.40700000233</v>
      </c>
      <c r="D49" s="157">
        <v>769944.33800000139</v>
      </c>
      <c r="E49" s="157">
        <v>35578.821999999978</v>
      </c>
      <c r="F49" s="322">
        <f t="shared" si="280"/>
        <v>4.4014271205548475E-2</v>
      </c>
      <c r="G49" s="156">
        <v>0</v>
      </c>
      <c r="H49" s="157">
        <v>0</v>
      </c>
      <c r="I49" s="157">
        <v>0</v>
      </c>
      <c r="J49" s="322">
        <f t="shared" si="281"/>
        <v>0</v>
      </c>
      <c r="K49" s="323">
        <v>0</v>
      </c>
      <c r="L49" s="324">
        <v>0</v>
      </c>
      <c r="M49" s="324">
        <v>0</v>
      </c>
      <c r="N49" s="322">
        <f t="shared" si="282"/>
        <v>0</v>
      </c>
      <c r="O49" s="156">
        <v>73564.521500000003</v>
      </c>
      <c r="P49" s="157">
        <v>73564.521500000003</v>
      </c>
      <c r="Q49" s="157">
        <v>0</v>
      </c>
      <c r="R49" s="322">
        <f t="shared" si="283"/>
        <v>0</v>
      </c>
      <c r="S49" s="156">
        <v>74800.404949999996</v>
      </c>
      <c r="T49" s="157">
        <v>74800.404949999996</v>
      </c>
      <c r="U49" s="157">
        <v>0</v>
      </c>
      <c r="V49" s="322">
        <f t="shared" si="284"/>
        <v>0</v>
      </c>
      <c r="W49" s="325">
        <f t="shared" si="285"/>
        <v>956712.33345000236</v>
      </c>
      <c r="X49" s="160">
        <f t="shared" si="285"/>
        <v>918309.26445000141</v>
      </c>
      <c r="Y49" s="160">
        <f t="shared" si="285"/>
        <v>35578.821999999978</v>
      </c>
      <c r="Z49" s="322">
        <f t="shared" si="286"/>
        <v>3.7188631060811259E-2</v>
      </c>
      <c r="AC49" s="449"/>
      <c r="AD49" s="131" t="s">
        <v>15</v>
      </c>
      <c r="AE49" s="156">
        <v>234802.04400000014</v>
      </c>
      <c r="AF49" s="157">
        <v>220314.96599999993</v>
      </c>
      <c r="AG49" s="157">
        <v>13881.121000000001</v>
      </c>
      <c r="AH49" s="322">
        <f t="shared" si="287"/>
        <v>5.9118399327051825E-2</v>
      </c>
      <c r="AI49" s="156">
        <v>0</v>
      </c>
      <c r="AJ49" s="157">
        <v>0</v>
      </c>
      <c r="AK49" s="157">
        <v>0</v>
      </c>
      <c r="AL49" s="322">
        <f t="shared" si="288"/>
        <v>0</v>
      </c>
      <c r="AM49" s="156">
        <v>0</v>
      </c>
      <c r="AN49" s="157">
        <v>0</v>
      </c>
      <c r="AO49" s="157">
        <v>0</v>
      </c>
      <c r="AP49" s="322">
        <f t="shared" si="289"/>
        <v>0</v>
      </c>
      <c r="AQ49" s="156">
        <v>1746</v>
      </c>
      <c r="AR49" s="157">
        <v>1746</v>
      </c>
      <c r="AS49" s="157">
        <v>0</v>
      </c>
      <c r="AT49" s="322">
        <f t="shared" si="290"/>
        <v>0</v>
      </c>
      <c r="AU49" s="156">
        <v>25050.1</v>
      </c>
      <c r="AV49" s="157">
        <v>25050.1</v>
      </c>
      <c r="AW49" s="157">
        <v>0</v>
      </c>
      <c r="AX49" s="322">
        <f t="shared" si="291"/>
        <v>0</v>
      </c>
      <c r="AY49" s="325">
        <f t="shared" si="292"/>
        <v>261598.14400000015</v>
      </c>
      <c r="AZ49" s="160">
        <f t="shared" si="292"/>
        <v>247111.06599999993</v>
      </c>
      <c r="BA49" s="160">
        <f t="shared" si="292"/>
        <v>13881.121000000001</v>
      </c>
      <c r="BB49" s="322">
        <f t="shared" si="293"/>
        <v>5.3062765613505244E-2</v>
      </c>
      <c r="BE49" s="449"/>
      <c r="BF49" s="131" t="s">
        <v>15</v>
      </c>
      <c r="BG49" s="326">
        <f t="shared" si="294"/>
        <v>1043149.4510000024</v>
      </c>
      <c r="BH49" s="327">
        <f t="shared" si="294"/>
        <v>990259.30400000128</v>
      </c>
      <c r="BI49" s="327">
        <f t="shared" si="294"/>
        <v>49459.942999999977</v>
      </c>
      <c r="BJ49" s="322">
        <f t="shared" si="295"/>
        <v>4.7414052658117024E-2</v>
      </c>
      <c r="BK49" s="326">
        <f t="shared" si="296"/>
        <v>0</v>
      </c>
      <c r="BL49" s="327">
        <f t="shared" si="296"/>
        <v>0</v>
      </c>
      <c r="BM49" s="327">
        <f t="shared" si="296"/>
        <v>0</v>
      </c>
      <c r="BN49" s="322">
        <f t="shared" si="297"/>
        <v>0</v>
      </c>
      <c r="BO49" s="326">
        <f t="shared" si="298"/>
        <v>0</v>
      </c>
      <c r="BP49" s="327">
        <f t="shared" si="298"/>
        <v>0</v>
      </c>
      <c r="BQ49" s="327">
        <f t="shared" si="298"/>
        <v>0</v>
      </c>
      <c r="BR49" s="322">
        <f t="shared" si="299"/>
        <v>0</v>
      </c>
      <c r="BS49" s="326">
        <f t="shared" si="300"/>
        <v>75310.521500000003</v>
      </c>
      <c r="BT49" s="327">
        <f t="shared" si="300"/>
        <v>75310.521500000003</v>
      </c>
      <c r="BU49" s="327">
        <f t="shared" si="300"/>
        <v>0</v>
      </c>
      <c r="BV49" s="322">
        <f t="shared" si="301"/>
        <v>0</v>
      </c>
      <c r="BW49" s="326">
        <f t="shared" si="302"/>
        <v>99850.504950000002</v>
      </c>
      <c r="BX49" s="327">
        <f t="shared" si="302"/>
        <v>99850.504950000002</v>
      </c>
      <c r="BY49" s="327">
        <f t="shared" si="302"/>
        <v>0</v>
      </c>
      <c r="BZ49" s="322">
        <f t="shared" si="303"/>
        <v>0</v>
      </c>
      <c r="CA49" s="325">
        <f t="shared" si="304"/>
        <v>1218310.4774500025</v>
      </c>
      <c r="CB49" s="160">
        <f t="shared" si="304"/>
        <v>1165420.3304500012</v>
      </c>
      <c r="CC49" s="160">
        <f t="shared" si="304"/>
        <v>49459.942999999977</v>
      </c>
      <c r="CD49" s="322">
        <f t="shared" si="305"/>
        <v>4.059715804424717E-2</v>
      </c>
    </row>
    <row r="50" spans="1:82" ht="15">
      <c r="A50" s="449"/>
      <c r="B50" s="132" t="s">
        <v>16</v>
      </c>
      <c r="C50" s="328">
        <f t="shared" ref="C50:E50" si="306">IF(COUNT(C47:C49)=0,"",SUM(C47:C49))</f>
        <v>2838113.1610000045</v>
      </c>
      <c r="D50" s="167">
        <f t="shared" si="306"/>
        <v>2731459.8370000003</v>
      </c>
      <c r="E50" s="167">
        <f t="shared" si="306"/>
        <v>93375.886999999915</v>
      </c>
      <c r="F50" s="329">
        <f t="shared" si="280"/>
        <v>3.2900692010144894E-2</v>
      </c>
      <c r="G50" s="328">
        <f t="shared" ref="G50:I50" si="307">IF(COUNT(G47:G49)=0,"",SUM(G47:G49))</f>
        <v>0</v>
      </c>
      <c r="H50" s="167">
        <f t="shared" si="307"/>
        <v>0</v>
      </c>
      <c r="I50" s="167">
        <f t="shared" si="307"/>
        <v>0</v>
      </c>
      <c r="J50" s="329">
        <f t="shared" si="281"/>
        <v>0</v>
      </c>
      <c r="K50" s="328">
        <f t="shared" ref="K50:M50" si="308">IF(COUNT(K47:K49)=0,"",SUM(K47:K49))</f>
        <v>0</v>
      </c>
      <c r="L50" s="167">
        <f t="shared" si="308"/>
        <v>0</v>
      </c>
      <c r="M50" s="167">
        <f t="shared" si="308"/>
        <v>0</v>
      </c>
      <c r="N50" s="329">
        <f t="shared" si="282"/>
        <v>0</v>
      </c>
      <c r="O50" s="328">
        <f t="shared" ref="O50:Q50" si="309">IF(COUNT(O47:O49)=0,"",SUM(O47:O49))</f>
        <v>326263.00150000001</v>
      </c>
      <c r="P50" s="167">
        <f t="shared" si="309"/>
        <v>326263.00150000001</v>
      </c>
      <c r="Q50" s="167">
        <f t="shared" si="309"/>
        <v>0</v>
      </c>
      <c r="R50" s="329">
        <f t="shared" si="283"/>
        <v>0</v>
      </c>
      <c r="S50" s="328">
        <f t="shared" ref="S50:U50" si="310">IF(COUNT(S47:S49)=0,"",SUM(S47:S49))</f>
        <v>245489.34495</v>
      </c>
      <c r="T50" s="167">
        <f t="shared" si="310"/>
        <v>245489.34495</v>
      </c>
      <c r="U50" s="167">
        <f t="shared" si="310"/>
        <v>0</v>
      </c>
      <c r="V50" s="329">
        <f t="shared" si="284"/>
        <v>0</v>
      </c>
      <c r="W50" s="330">
        <f t="shared" ref="W50:Y50" si="311">IF(COUNT(W47:W49)=0,"",SUM(W47:W49))</f>
        <v>3409865.5074500041</v>
      </c>
      <c r="X50" s="166">
        <f t="shared" si="311"/>
        <v>3303212.1834500004</v>
      </c>
      <c r="Y50" s="166">
        <f t="shared" si="311"/>
        <v>93375.886999999915</v>
      </c>
      <c r="Z50" s="329">
        <f t="shared" si="286"/>
        <v>2.7384038108244656E-2</v>
      </c>
      <c r="AC50" s="449"/>
      <c r="AD50" s="132" t="s">
        <v>16</v>
      </c>
      <c r="AE50" s="328">
        <f t="shared" ref="AE50:AG50" si="312">IF(COUNT(AE47:AE49)=0,"",SUM(AE47:AE49))</f>
        <v>768657.67500000016</v>
      </c>
      <c r="AF50" s="167">
        <f t="shared" si="312"/>
        <v>728411.71099999954</v>
      </c>
      <c r="AG50" s="167">
        <f t="shared" si="312"/>
        <v>38002.574000000008</v>
      </c>
      <c r="AH50" s="329">
        <f t="shared" si="287"/>
        <v>4.9440180246687837E-2</v>
      </c>
      <c r="AI50" s="328">
        <f t="shared" ref="AI50:AK50" si="313">IF(COUNT(AI47:AI49)=0,"",SUM(AI47:AI49))</f>
        <v>0</v>
      </c>
      <c r="AJ50" s="167">
        <f t="shared" si="313"/>
        <v>0</v>
      </c>
      <c r="AK50" s="167">
        <f t="shared" si="313"/>
        <v>0</v>
      </c>
      <c r="AL50" s="329">
        <f t="shared" si="288"/>
        <v>0</v>
      </c>
      <c r="AM50" s="328">
        <f t="shared" ref="AM50:AO50" si="314">IF(COUNT(AM47:AM49)=0,"",SUM(AM47:AM49))</f>
        <v>0</v>
      </c>
      <c r="AN50" s="167">
        <f t="shared" si="314"/>
        <v>0</v>
      </c>
      <c r="AO50" s="167">
        <f t="shared" si="314"/>
        <v>0</v>
      </c>
      <c r="AP50" s="329">
        <f t="shared" si="289"/>
        <v>0</v>
      </c>
      <c r="AQ50" s="328">
        <f t="shared" ref="AQ50:AS50" si="315">IF(COUNT(AQ47:AQ49)=0,"",SUM(AQ47:AQ49))</f>
        <v>6261.6</v>
      </c>
      <c r="AR50" s="167">
        <f t="shared" si="315"/>
        <v>6261.6</v>
      </c>
      <c r="AS50" s="167">
        <f t="shared" si="315"/>
        <v>0</v>
      </c>
      <c r="AT50" s="329">
        <f t="shared" si="290"/>
        <v>0</v>
      </c>
      <c r="AU50" s="328">
        <f t="shared" ref="AU50:AW50" si="316">IF(COUNT(AU47:AU49)=0,"",SUM(AU47:AU49))</f>
        <v>86722.1</v>
      </c>
      <c r="AV50" s="167">
        <f t="shared" si="316"/>
        <v>86722.1</v>
      </c>
      <c r="AW50" s="167">
        <f t="shared" si="316"/>
        <v>0</v>
      </c>
      <c r="AX50" s="329">
        <f t="shared" si="291"/>
        <v>0</v>
      </c>
      <c r="AY50" s="330">
        <f t="shared" ref="AY50:BA50" si="317">IF(COUNT(AY47:AY49)=0,"",SUM(AY47:AY49))</f>
        <v>861641.37500000023</v>
      </c>
      <c r="AZ50" s="166">
        <f t="shared" si="317"/>
        <v>821395.41099999961</v>
      </c>
      <c r="BA50" s="166">
        <f t="shared" si="317"/>
        <v>38002.574000000008</v>
      </c>
      <c r="BB50" s="329">
        <f t="shared" si="293"/>
        <v>4.4104862072112075E-2</v>
      </c>
      <c r="BE50" s="449"/>
      <c r="BF50" s="132" t="s">
        <v>16</v>
      </c>
      <c r="BG50" s="328">
        <f t="shared" ref="BG50:BI50" si="318">IF(COUNT(BG47:BG49)=0,"",SUM(BG47:BG49))</f>
        <v>3606770.8360000048</v>
      </c>
      <c r="BH50" s="167">
        <f t="shared" si="318"/>
        <v>3459871.548</v>
      </c>
      <c r="BI50" s="167">
        <f t="shared" si="318"/>
        <v>131378.46099999992</v>
      </c>
      <c r="BJ50" s="329">
        <f t="shared" si="295"/>
        <v>3.6425508293646339E-2</v>
      </c>
      <c r="BK50" s="328">
        <f t="shared" ref="BK50:BM50" si="319">IF(COUNT(BK47:BK49)=0,"",SUM(BK47:BK49))</f>
        <v>0</v>
      </c>
      <c r="BL50" s="167">
        <f t="shared" si="319"/>
        <v>0</v>
      </c>
      <c r="BM50" s="167">
        <f t="shared" si="319"/>
        <v>0</v>
      </c>
      <c r="BN50" s="329">
        <f t="shared" si="297"/>
        <v>0</v>
      </c>
      <c r="BO50" s="328">
        <f t="shared" ref="BO50:BQ50" si="320">IF(COUNT(BO47:BO49)=0,"",SUM(BO47:BO49))</f>
        <v>0</v>
      </c>
      <c r="BP50" s="167">
        <f t="shared" si="320"/>
        <v>0</v>
      </c>
      <c r="BQ50" s="167">
        <f t="shared" si="320"/>
        <v>0</v>
      </c>
      <c r="BR50" s="329">
        <f t="shared" si="299"/>
        <v>0</v>
      </c>
      <c r="BS50" s="328">
        <f t="shared" ref="BS50:BU50" si="321">IF(COUNT(BS47:BS49)=0,"",SUM(BS47:BS49))</f>
        <v>332524.60149999999</v>
      </c>
      <c r="BT50" s="167">
        <f t="shared" si="321"/>
        <v>332524.60149999999</v>
      </c>
      <c r="BU50" s="167">
        <f t="shared" si="321"/>
        <v>0</v>
      </c>
      <c r="BV50" s="329">
        <f t="shared" si="301"/>
        <v>0</v>
      </c>
      <c r="BW50" s="328">
        <f t="shared" ref="BW50:BY50" si="322">IF(COUNT(BW47:BW49)=0,"",SUM(BW47:BW49))</f>
        <v>332211.44495000003</v>
      </c>
      <c r="BX50" s="167">
        <f t="shared" si="322"/>
        <v>332211.44495000003</v>
      </c>
      <c r="BY50" s="167">
        <f t="shared" si="322"/>
        <v>0</v>
      </c>
      <c r="BZ50" s="329">
        <f t="shared" si="303"/>
        <v>0</v>
      </c>
      <c r="CA50" s="330">
        <f t="shared" ref="CA50:CC50" si="323">IF(COUNT(CA47:CA49)=0,"",SUM(CA47:CA49))</f>
        <v>4271506.882450005</v>
      </c>
      <c r="CB50" s="166">
        <f t="shared" si="323"/>
        <v>4124607.5944499997</v>
      </c>
      <c r="CC50" s="166">
        <f t="shared" si="323"/>
        <v>131378.46099999992</v>
      </c>
      <c r="CD50" s="329">
        <f t="shared" si="305"/>
        <v>3.0756935342837438E-2</v>
      </c>
    </row>
    <row r="51" spans="1:82">
      <c r="A51" s="449"/>
      <c r="B51" s="129" t="s">
        <v>17</v>
      </c>
      <c r="C51" s="170">
        <v>778764.96299999999</v>
      </c>
      <c r="D51" s="171">
        <v>715881.17299999797</v>
      </c>
      <c r="E51" s="171">
        <v>57919.829000000042</v>
      </c>
      <c r="F51" s="331">
        <f t="shared" si="280"/>
        <v>7.4373953313048621E-2</v>
      </c>
      <c r="G51" s="170">
        <v>0</v>
      </c>
      <c r="H51" s="171">
        <v>0</v>
      </c>
      <c r="I51" s="171">
        <v>0</v>
      </c>
      <c r="J51" s="331">
        <f t="shared" si="281"/>
        <v>0</v>
      </c>
      <c r="K51" s="332">
        <v>0</v>
      </c>
      <c r="L51" s="333">
        <v>0</v>
      </c>
      <c r="M51" s="333">
        <v>0</v>
      </c>
      <c r="N51" s="331">
        <f t="shared" si="282"/>
        <v>0</v>
      </c>
      <c r="O51" s="170">
        <v>69212.634999999995</v>
      </c>
      <c r="P51" s="171">
        <v>69212.634999999995</v>
      </c>
      <c r="Q51" s="171">
        <v>0</v>
      </c>
      <c r="R51" s="331">
        <f t="shared" si="283"/>
        <v>0</v>
      </c>
      <c r="S51" s="170">
        <v>89804.771250000005</v>
      </c>
      <c r="T51" s="171">
        <v>89804.771250000005</v>
      </c>
      <c r="U51" s="171">
        <v>0</v>
      </c>
      <c r="V51" s="331">
        <f t="shared" si="284"/>
        <v>0</v>
      </c>
      <c r="W51" s="334">
        <f t="shared" ref="W51:Y53" si="324">IF(COUNT(C51,G51,K51,O51,S51)&lt;5,"",SUM(C51,G51,K51,O51,S51))</f>
        <v>937782.36924999999</v>
      </c>
      <c r="X51" s="174">
        <f t="shared" si="324"/>
        <v>874898.57924999797</v>
      </c>
      <c r="Y51" s="174">
        <f t="shared" si="324"/>
        <v>57919.829000000042</v>
      </c>
      <c r="Z51" s="331">
        <f t="shared" si="286"/>
        <v>6.176254843255579E-2</v>
      </c>
      <c r="AC51" s="449"/>
      <c r="AD51" s="129" t="s">
        <v>17</v>
      </c>
      <c r="AE51" s="170">
        <v>203721.09000000023</v>
      </c>
      <c r="AF51" s="171">
        <v>163356.01800000019</v>
      </c>
      <c r="AG51" s="171">
        <v>39203.249000000003</v>
      </c>
      <c r="AH51" s="331">
        <f t="shared" si="287"/>
        <v>0.19243588869468525</v>
      </c>
      <c r="AI51" s="170">
        <v>0</v>
      </c>
      <c r="AJ51" s="171">
        <v>0</v>
      </c>
      <c r="AK51" s="171">
        <v>0</v>
      </c>
      <c r="AL51" s="331">
        <f t="shared" si="288"/>
        <v>0</v>
      </c>
      <c r="AM51" s="170">
        <v>0</v>
      </c>
      <c r="AN51" s="171">
        <v>0</v>
      </c>
      <c r="AO51" s="171">
        <v>0</v>
      </c>
      <c r="AP51" s="331">
        <f t="shared" si="289"/>
        <v>0</v>
      </c>
      <c r="AQ51" s="170">
        <v>1521.4</v>
      </c>
      <c r="AR51" s="171">
        <v>1521.4</v>
      </c>
      <c r="AS51" s="171">
        <v>0</v>
      </c>
      <c r="AT51" s="331">
        <f t="shared" si="290"/>
        <v>0</v>
      </c>
      <c r="AU51" s="170">
        <v>42017.8</v>
      </c>
      <c r="AV51" s="171">
        <v>42017.8</v>
      </c>
      <c r="AW51" s="171">
        <v>0</v>
      </c>
      <c r="AX51" s="331">
        <f t="shared" si="291"/>
        <v>0</v>
      </c>
      <c r="AY51" s="334">
        <f t="shared" ref="AY51:BA53" si="325">IF(COUNT(AE51,AI51,AM51,AQ51,AU51)&lt;5,"",SUM(AE51,AI51,AM51,AQ51,AU51))</f>
        <v>247260.29000000021</v>
      </c>
      <c r="AZ51" s="174">
        <f t="shared" si="325"/>
        <v>206895.21800000017</v>
      </c>
      <c r="BA51" s="174">
        <f t="shared" si="325"/>
        <v>39203.249000000003</v>
      </c>
      <c r="BB51" s="331">
        <f t="shared" si="293"/>
        <v>0.15855052584464724</v>
      </c>
      <c r="BE51" s="449"/>
      <c r="BF51" s="129" t="s">
        <v>17</v>
      </c>
      <c r="BG51" s="335">
        <f t="shared" ref="BG51:BI53" si="326">IF(COUNT(C51, AE51)&lt;2, "", C51+AE51)</f>
        <v>982486.05300000019</v>
      </c>
      <c r="BH51" s="336">
        <f t="shared" si="326"/>
        <v>879237.19099999813</v>
      </c>
      <c r="BI51" s="336">
        <f t="shared" si="326"/>
        <v>97123.078000000038</v>
      </c>
      <c r="BJ51" s="331">
        <f t="shared" si="295"/>
        <v>9.8854408877802169E-2</v>
      </c>
      <c r="BK51" s="335">
        <f t="shared" ref="BK51:BM53" si="327">IF(COUNT(G51, AI51)&lt;2, "", G51+AI51)</f>
        <v>0</v>
      </c>
      <c r="BL51" s="336">
        <f t="shared" si="327"/>
        <v>0</v>
      </c>
      <c r="BM51" s="336">
        <f t="shared" si="327"/>
        <v>0</v>
      </c>
      <c r="BN51" s="331">
        <f t="shared" si="297"/>
        <v>0</v>
      </c>
      <c r="BO51" s="335">
        <f t="shared" ref="BO51:BQ53" si="328">IF(COUNT(K51, AM51)&lt;2, "", K51+AM51)</f>
        <v>0</v>
      </c>
      <c r="BP51" s="336">
        <f t="shared" si="328"/>
        <v>0</v>
      </c>
      <c r="BQ51" s="336">
        <f t="shared" si="328"/>
        <v>0</v>
      </c>
      <c r="BR51" s="331">
        <f t="shared" si="299"/>
        <v>0</v>
      </c>
      <c r="BS51" s="335">
        <f t="shared" ref="BS51:BU53" si="329">IF(COUNT(O51, AQ51)&lt;2, "", O51+AQ51)</f>
        <v>70734.034999999989</v>
      </c>
      <c r="BT51" s="336">
        <f t="shared" si="329"/>
        <v>70734.034999999989</v>
      </c>
      <c r="BU51" s="336">
        <f t="shared" si="329"/>
        <v>0</v>
      </c>
      <c r="BV51" s="331">
        <f t="shared" si="301"/>
        <v>0</v>
      </c>
      <c r="BW51" s="335">
        <f t="shared" ref="BW51:BY53" si="330">IF(COUNT(S51, AU51)&lt;2, "", S51+AU51)</f>
        <v>131822.57125000001</v>
      </c>
      <c r="BX51" s="336">
        <f t="shared" si="330"/>
        <v>131822.57125000001</v>
      </c>
      <c r="BY51" s="336">
        <f t="shared" si="330"/>
        <v>0</v>
      </c>
      <c r="BZ51" s="331">
        <f t="shared" si="303"/>
        <v>0</v>
      </c>
      <c r="CA51" s="334">
        <f t="shared" ref="CA51:CC53" si="331">IF(COUNT(BG51,BK51,BO51,BS51,BW51)&lt;5,"",SUM(BG51,BK51,BO51,BS51,BW51))</f>
        <v>1185042.6592500003</v>
      </c>
      <c r="CB51" s="174">
        <f t="shared" si="331"/>
        <v>1081793.7972499982</v>
      </c>
      <c r="CC51" s="174">
        <f t="shared" si="331"/>
        <v>97123.078000000038</v>
      </c>
      <c r="CD51" s="331">
        <f t="shared" si="305"/>
        <v>8.1957452959092722E-2</v>
      </c>
    </row>
    <row r="52" spans="1:82">
      <c r="A52" s="449"/>
      <c r="B52" s="130" t="s">
        <v>18</v>
      </c>
      <c r="C52" s="149">
        <v>535940.80300000007</v>
      </c>
      <c r="D52" s="150">
        <v>509379.01299999992</v>
      </c>
      <c r="E52" s="150">
        <v>24982.352000000046</v>
      </c>
      <c r="F52" s="316">
        <f t="shared" si="280"/>
        <v>4.6614013824209689E-2</v>
      </c>
      <c r="G52" s="149">
        <v>0</v>
      </c>
      <c r="H52" s="150">
        <v>0</v>
      </c>
      <c r="I52" s="150">
        <v>0</v>
      </c>
      <c r="J52" s="316">
        <f t="shared" si="281"/>
        <v>0</v>
      </c>
      <c r="K52" s="317">
        <v>0</v>
      </c>
      <c r="L52" s="318">
        <v>0</v>
      </c>
      <c r="M52" s="318">
        <v>0</v>
      </c>
      <c r="N52" s="316">
        <f t="shared" si="282"/>
        <v>0</v>
      </c>
      <c r="O52" s="149">
        <v>31331.684500000003</v>
      </c>
      <c r="P52" s="150">
        <v>31331.684500000003</v>
      </c>
      <c r="Q52" s="150">
        <v>0</v>
      </c>
      <c r="R52" s="316">
        <f t="shared" si="283"/>
        <v>0</v>
      </c>
      <c r="S52" s="149">
        <v>102877.9921</v>
      </c>
      <c r="T52" s="150">
        <v>102877.9921</v>
      </c>
      <c r="U52" s="150">
        <v>0</v>
      </c>
      <c r="V52" s="316">
        <f t="shared" si="284"/>
        <v>0</v>
      </c>
      <c r="W52" s="319">
        <f t="shared" si="324"/>
        <v>670150.47960000008</v>
      </c>
      <c r="X52" s="153">
        <f t="shared" si="324"/>
        <v>643588.68959999993</v>
      </c>
      <c r="Y52" s="153">
        <f t="shared" si="324"/>
        <v>24982.352000000046</v>
      </c>
      <c r="Z52" s="316">
        <f t="shared" si="286"/>
        <v>3.7278719870366329E-2</v>
      </c>
      <c r="AC52" s="449"/>
      <c r="AD52" s="130" t="s">
        <v>18</v>
      </c>
      <c r="AE52" s="149">
        <v>152839.12700000007</v>
      </c>
      <c r="AF52" s="150">
        <v>143119.32700000019</v>
      </c>
      <c r="AG52" s="150">
        <v>9267.8559999999925</v>
      </c>
      <c r="AH52" s="316">
        <f t="shared" si="287"/>
        <v>6.0637980482576223E-2</v>
      </c>
      <c r="AI52" s="149">
        <v>0</v>
      </c>
      <c r="AJ52" s="150">
        <v>0</v>
      </c>
      <c r="AK52" s="150">
        <v>0</v>
      </c>
      <c r="AL52" s="316">
        <f t="shared" si="288"/>
        <v>0</v>
      </c>
      <c r="AM52" s="149">
        <v>0</v>
      </c>
      <c r="AN52" s="150">
        <v>0</v>
      </c>
      <c r="AO52" s="150">
        <v>0</v>
      </c>
      <c r="AP52" s="316">
        <f t="shared" si="289"/>
        <v>0</v>
      </c>
      <c r="AQ52" s="149">
        <v>618.79999999999995</v>
      </c>
      <c r="AR52" s="150">
        <v>618.79999999999995</v>
      </c>
      <c r="AS52" s="150">
        <v>0</v>
      </c>
      <c r="AT52" s="316">
        <f t="shared" si="290"/>
        <v>0</v>
      </c>
      <c r="AU52" s="149">
        <v>49200.1</v>
      </c>
      <c r="AV52" s="150">
        <v>49200.1</v>
      </c>
      <c r="AW52" s="150">
        <v>0</v>
      </c>
      <c r="AX52" s="316">
        <f t="shared" si="291"/>
        <v>0</v>
      </c>
      <c r="AY52" s="319">
        <f t="shared" si="325"/>
        <v>202658.02700000006</v>
      </c>
      <c r="AZ52" s="153">
        <f t="shared" si="325"/>
        <v>192938.22700000019</v>
      </c>
      <c r="BA52" s="153">
        <f t="shared" si="325"/>
        <v>9267.8559999999925</v>
      </c>
      <c r="BB52" s="316">
        <f t="shared" si="293"/>
        <v>4.5731502162507431E-2</v>
      </c>
      <c r="BE52" s="449"/>
      <c r="BF52" s="130" t="s">
        <v>18</v>
      </c>
      <c r="BG52" s="320">
        <f t="shared" si="326"/>
        <v>688779.93000000017</v>
      </c>
      <c r="BH52" s="321">
        <f t="shared" si="326"/>
        <v>652498.34000000008</v>
      </c>
      <c r="BI52" s="321">
        <f t="shared" si="326"/>
        <v>34250.208000000042</v>
      </c>
      <c r="BJ52" s="316">
        <f t="shared" si="295"/>
        <v>4.972590882547933E-2</v>
      </c>
      <c r="BK52" s="320">
        <f t="shared" si="327"/>
        <v>0</v>
      </c>
      <c r="BL52" s="321">
        <f t="shared" si="327"/>
        <v>0</v>
      </c>
      <c r="BM52" s="321">
        <f t="shared" si="327"/>
        <v>0</v>
      </c>
      <c r="BN52" s="316">
        <f t="shared" si="297"/>
        <v>0</v>
      </c>
      <c r="BO52" s="320">
        <f t="shared" si="328"/>
        <v>0</v>
      </c>
      <c r="BP52" s="321">
        <f t="shared" si="328"/>
        <v>0</v>
      </c>
      <c r="BQ52" s="321">
        <f t="shared" si="328"/>
        <v>0</v>
      </c>
      <c r="BR52" s="316">
        <f t="shared" si="299"/>
        <v>0</v>
      </c>
      <c r="BS52" s="320">
        <f t="shared" si="329"/>
        <v>31950.484500000002</v>
      </c>
      <c r="BT52" s="321">
        <f t="shared" si="329"/>
        <v>31950.484500000002</v>
      </c>
      <c r="BU52" s="321">
        <f t="shared" si="329"/>
        <v>0</v>
      </c>
      <c r="BV52" s="316">
        <f t="shared" si="301"/>
        <v>0</v>
      </c>
      <c r="BW52" s="320">
        <f t="shared" si="330"/>
        <v>152078.09210000001</v>
      </c>
      <c r="BX52" s="321">
        <f t="shared" si="330"/>
        <v>152078.09210000001</v>
      </c>
      <c r="BY52" s="321">
        <f t="shared" si="330"/>
        <v>0</v>
      </c>
      <c r="BZ52" s="316">
        <f t="shared" si="303"/>
        <v>0</v>
      </c>
      <c r="CA52" s="319">
        <f t="shared" si="331"/>
        <v>872808.5066000002</v>
      </c>
      <c r="CB52" s="153">
        <f t="shared" si="331"/>
        <v>836526.91660000011</v>
      </c>
      <c r="CC52" s="153">
        <f t="shared" si="331"/>
        <v>34250.208000000042</v>
      </c>
      <c r="CD52" s="316">
        <f t="shared" si="305"/>
        <v>3.9241377393789065E-2</v>
      </c>
    </row>
    <row r="53" spans="1:82">
      <c r="A53" s="449"/>
      <c r="B53" s="131" t="s">
        <v>19</v>
      </c>
      <c r="C53" s="156">
        <v>364073.4750000005</v>
      </c>
      <c r="D53" s="157">
        <v>330608.41200000048</v>
      </c>
      <c r="E53" s="157">
        <v>29029.471000000012</v>
      </c>
      <c r="F53" s="322">
        <f t="shared" si="280"/>
        <v>7.9735199055630104E-2</v>
      </c>
      <c r="G53" s="156">
        <v>0</v>
      </c>
      <c r="H53" s="157">
        <v>0</v>
      </c>
      <c r="I53" s="157">
        <v>0</v>
      </c>
      <c r="J53" s="322">
        <f t="shared" si="281"/>
        <v>0</v>
      </c>
      <c r="K53" s="323">
        <v>0</v>
      </c>
      <c r="L53" s="324">
        <v>0</v>
      </c>
      <c r="M53" s="324">
        <v>0</v>
      </c>
      <c r="N53" s="322">
        <f t="shared" si="282"/>
        <v>0</v>
      </c>
      <c r="O53" s="156">
        <v>7821.9617500000004</v>
      </c>
      <c r="P53" s="157">
        <v>7821.9617500000004</v>
      </c>
      <c r="Q53" s="157">
        <v>0</v>
      </c>
      <c r="R53" s="322">
        <f t="shared" si="283"/>
        <v>0</v>
      </c>
      <c r="S53" s="156">
        <v>76211.78654999999</v>
      </c>
      <c r="T53" s="157">
        <v>76211.78654999999</v>
      </c>
      <c r="U53" s="157">
        <v>0</v>
      </c>
      <c r="V53" s="322">
        <f t="shared" si="284"/>
        <v>0</v>
      </c>
      <c r="W53" s="325">
        <f t="shared" si="324"/>
        <v>448107.22330000054</v>
      </c>
      <c r="X53" s="160">
        <f t="shared" si="324"/>
        <v>414642.16030000045</v>
      </c>
      <c r="Y53" s="160">
        <f t="shared" si="324"/>
        <v>29029.471000000012</v>
      </c>
      <c r="Z53" s="322">
        <f t="shared" si="286"/>
        <v>6.478242146202863E-2</v>
      </c>
      <c r="AC53" s="449"/>
      <c r="AD53" s="131" t="s">
        <v>19</v>
      </c>
      <c r="AE53" s="156">
        <v>93789.131999999765</v>
      </c>
      <c r="AF53" s="157">
        <v>83153.396999999939</v>
      </c>
      <c r="AG53" s="157">
        <v>10281.962000000005</v>
      </c>
      <c r="AH53" s="322">
        <f t="shared" si="287"/>
        <v>0.1096285015197713</v>
      </c>
      <c r="AI53" s="156">
        <v>0</v>
      </c>
      <c r="AJ53" s="157">
        <v>0</v>
      </c>
      <c r="AK53" s="157">
        <v>0</v>
      </c>
      <c r="AL53" s="322">
        <f t="shared" si="288"/>
        <v>0</v>
      </c>
      <c r="AM53" s="156">
        <v>0</v>
      </c>
      <c r="AN53" s="157">
        <v>0</v>
      </c>
      <c r="AO53" s="157">
        <v>0</v>
      </c>
      <c r="AP53" s="322">
        <f t="shared" si="289"/>
        <v>0</v>
      </c>
      <c r="AQ53" s="156">
        <v>613.1</v>
      </c>
      <c r="AR53" s="157">
        <v>613.1</v>
      </c>
      <c r="AS53" s="157">
        <v>0</v>
      </c>
      <c r="AT53" s="322">
        <f t="shared" si="290"/>
        <v>0</v>
      </c>
      <c r="AU53" s="156">
        <v>43571.8</v>
      </c>
      <c r="AV53" s="157">
        <v>43571.8</v>
      </c>
      <c r="AW53" s="157">
        <v>0</v>
      </c>
      <c r="AX53" s="322">
        <f t="shared" si="291"/>
        <v>0</v>
      </c>
      <c r="AY53" s="325">
        <f t="shared" si="325"/>
        <v>137974.03199999977</v>
      </c>
      <c r="AZ53" s="160">
        <f t="shared" si="325"/>
        <v>127338.29699999995</v>
      </c>
      <c r="BA53" s="160">
        <f t="shared" si="325"/>
        <v>10281.962000000005</v>
      </c>
      <c r="BB53" s="322">
        <f t="shared" si="293"/>
        <v>7.4520993921523018E-2</v>
      </c>
      <c r="BE53" s="449"/>
      <c r="BF53" s="131" t="s">
        <v>19</v>
      </c>
      <c r="BG53" s="326">
        <f t="shared" si="326"/>
        <v>457862.60700000025</v>
      </c>
      <c r="BH53" s="327">
        <f t="shared" si="326"/>
        <v>413761.80900000042</v>
      </c>
      <c r="BI53" s="327">
        <f t="shared" si="326"/>
        <v>39311.433000000019</v>
      </c>
      <c r="BJ53" s="322">
        <f t="shared" si="295"/>
        <v>8.5858579405677468E-2</v>
      </c>
      <c r="BK53" s="326">
        <f t="shared" si="327"/>
        <v>0</v>
      </c>
      <c r="BL53" s="327">
        <f t="shared" si="327"/>
        <v>0</v>
      </c>
      <c r="BM53" s="327">
        <f t="shared" si="327"/>
        <v>0</v>
      </c>
      <c r="BN53" s="322">
        <f t="shared" si="297"/>
        <v>0</v>
      </c>
      <c r="BO53" s="326">
        <f t="shared" si="328"/>
        <v>0</v>
      </c>
      <c r="BP53" s="327">
        <f t="shared" si="328"/>
        <v>0</v>
      </c>
      <c r="BQ53" s="327">
        <f t="shared" si="328"/>
        <v>0</v>
      </c>
      <c r="BR53" s="322">
        <f t="shared" si="299"/>
        <v>0</v>
      </c>
      <c r="BS53" s="326">
        <f t="shared" si="329"/>
        <v>8435.0617500000008</v>
      </c>
      <c r="BT53" s="327">
        <f t="shared" si="329"/>
        <v>8435.0617500000008</v>
      </c>
      <c r="BU53" s="327">
        <f t="shared" si="329"/>
        <v>0</v>
      </c>
      <c r="BV53" s="322">
        <f t="shared" si="301"/>
        <v>0</v>
      </c>
      <c r="BW53" s="326">
        <f t="shared" si="330"/>
        <v>119783.58654999999</v>
      </c>
      <c r="BX53" s="327">
        <f t="shared" si="330"/>
        <v>119783.58654999999</v>
      </c>
      <c r="BY53" s="327">
        <f t="shared" si="330"/>
        <v>0</v>
      </c>
      <c r="BZ53" s="322">
        <f t="shared" si="303"/>
        <v>0</v>
      </c>
      <c r="CA53" s="325">
        <f t="shared" si="331"/>
        <v>586081.25530000019</v>
      </c>
      <c r="CB53" s="160">
        <f t="shared" si="331"/>
        <v>541980.45730000036</v>
      </c>
      <c r="CC53" s="160">
        <f t="shared" si="331"/>
        <v>39311.433000000019</v>
      </c>
      <c r="CD53" s="322">
        <f t="shared" si="305"/>
        <v>6.7075055966220057E-2</v>
      </c>
    </row>
    <row r="54" spans="1:82" ht="15">
      <c r="A54" s="449"/>
      <c r="B54" s="132" t="s">
        <v>20</v>
      </c>
      <c r="C54" s="328">
        <f t="shared" ref="C54:E54" si="332">IF(COUNT(C51:C53)=0,"",SUM(C51:C53))</f>
        <v>1678779.2410000006</v>
      </c>
      <c r="D54" s="167">
        <f t="shared" si="332"/>
        <v>1555868.5979999984</v>
      </c>
      <c r="E54" s="167">
        <f t="shared" si="332"/>
        <v>111931.65200000009</v>
      </c>
      <c r="F54" s="329">
        <f t="shared" si="280"/>
        <v>6.6674431793262837E-2</v>
      </c>
      <c r="G54" s="328">
        <f t="shared" ref="G54:I54" si="333">IF(COUNT(G51:G53)=0,"",SUM(G51:G53))</f>
        <v>0</v>
      </c>
      <c r="H54" s="167">
        <f t="shared" si="333"/>
        <v>0</v>
      </c>
      <c r="I54" s="167">
        <f t="shared" si="333"/>
        <v>0</v>
      </c>
      <c r="J54" s="329">
        <f t="shared" si="281"/>
        <v>0</v>
      </c>
      <c r="K54" s="328">
        <f t="shared" ref="K54:M54" si="334">IF(COUNT(K51:K53)=0,"",SUM(K51:K53))</f>
        <v>0</v>
      </c>
      <c r="L54" s="167">
        <f t="shared" si="334"/>
        <v>0</v>
      </c>
      <c r="M54" s="167">
        <f t="shared" si="334"/>
        <v>0</v>
      </c>
      <c r="N54" s="329">
        <f t="shared" si="282"/>
        <v>0</v>
      </c>
      <c r="O54" s="328">
        <f t="shared" ref="O54:Q54" si="335">IF(COUNT(O51:O53)=0,"",SUM(O51:O53))</f>
        <v>108366.28125</v>
      </c>
      <c r="P54" s="167">
        <f t="shared" si="335"/>
        <v>108366.28125</v>
      </c>
      <c r="Q54" s="167">
        <f t="shared" si="335"/>
        <v>0</v>
      </c>
      <c r="R54" s="329">
        <f t="shared" si="283"/>
        <v>0</v>
      </c>
      <c r="S54" s="328">
        <f t="shared" ref="S54:U54" si="336">IF(COUNT(S51:S53)=0,"",SUM(S51:S53))</f>
        <v>268894.54989999998</v>
      </c>
      <c r="T54" s="167">
        <f t="shared" si="336"/>
        <v>268894.54989999998</v>
      </c>
      <c r="U54" s="167">
        <f t="shared" si="336"/>
        <v>0</v>
      </c>
      <c r="V54" s="329">
        <f t="shared" si="284"/>
        <v>0</v>
      </c>
      <c r="W54" s="330">
        <f t="shared" ref="W54:Y54" si="337">IF(COUNT(W51:W53)=0,"",SUM(W51:W53))</f>
        <v>2056040.0721500008</v>
      </c>
      <c r="X54" s="166">
        <f t="shared" si="337"/>
        <v>1933129.4291499984</v>
      </c>
      <c r="Y54" s="166">
        <f t="shared" si="337"/>
        <v>111931.65200000009</v>
      </c>
      <c r="Z54" s="329">
        <f t="shared" si="286"/>
        <v>5.4440403918272456E-2</v>
      </c>
      <c r="AC54" s="449"/>
      <c r="AD54" s="132" t="s">
        <v>20</v>
      </c>
      <c r="AE54" s="328">
        <f t="shared" ref="AE54:AG54" si="338">IF(COUNT(AE51:AE53)=0,"",SUM(AE51:AE53))</f>
        <v>450349.34900000005</v>
      </c>
      <c r="AF54" s="167">
        <f t="shared" si="338"/>
        <v>389628.74200000032</v>
      </c>
      <c r="AG54" s="167">
        <f t="shared" si="338"/>
        <v>58753.067000000003</v>
      </c>
      <c r="AH54" s="329">
        <f t="shared" si="287"/>
        <v>0.13046109010807075</v>
      </c>
      <c r="AI54" s="328">
        <f t="shared" ref="AI54:AK54" si="339">IF(COUNT(AI51:AI53)=0,"",SUM(AI51:AI53))</f>
        <v>0</v>
      </c>
      <c r="AJ54" s="167">
        <f t="shared" si="339"/>
        <v>0</v>
      </c>
      <c r="AK54" s="167">
        <f t="shared" si="339"/>
        <v>0</v>
      </c>
      <c r="AL54" s="329">
        <f t="shared" si="288"/>
        <v>0</v>
      </c>
      <c r="AM54" s="328">
        <f t="shared" ref="AM54:AO54" si="340">IF(COUNT(AM51:AM53)=0,"",SUM(AM51:AM53))</f>
        <v>0</v>
      </c>
      <c r="AN54" s="167">
        <f t="shared" si="340"/>
        <v>0</v>
      </c>
      <c r="AO54" s="167">
        <f t="shared" si="340"/>
        <v>0</v>
      </c>
      <c r="AP54" s="329">
        <f t="shared" si="289"/>
        <v>0</v>
      </c>
      <c r="AQ54" s="328">
        <f t="shared" ref="AQ54:AS54" si="341">IF(COUNT(AQ51:AQ53)=0,"",SUM(AQ51:AQ53))</f>
        <v>2753.2999999999997</v>
      </c>
      <c r="AR54" s="167">
        <f t="shared" si="341"/>
        <v>2753.2999999999997</v>
      </c>
      <c r="AS54" s="167">
        <f t="shared" si="341"/>
        <v>0</v>
      </c>
      <c r="AT54" s="329">
        <f t="shared" si="290"/>
        <v>0</v>
      </c>
      <c r="AU54" s="328">
        <f t="shared" ref="AU54:AW54" si="342">IF(COUNT(AU51:AU53)=0,"",SUM(AU51:AU53))</f>
        <v>134789.70000000001</v>
      </c>
      <c r="AV54" s="167">
        <f t="shared" si="342"/>
        <v>134789.70000000001</v>
      </c>
      <c r="AW54" s="167">
        <f t="shared" si="342"/>
        <v>0</v>
      </c>
      <c r="AX54" s="329">
        <f t="shared" si="291"/>
        <v>0</v>
      </c>
      <c r="AY54" s="330">
        <f t="shared" ref="AY54:BA54" si="343">IF(COUNT(AY51:AY53)=0,"",SUM(AY51:AY53))</f>
        <v>587892.34900000005</v>
      </c>
      <c r="AZ54" s="166">
        <f t="shared" si="343"/>
        <v>527171.74200000032</v>
      </c>
      <c r="BA54" s="166">
        <f t="shared" si="343"/>
        <v>58753.067000000003</v>
      </c>
      <c r="BB54" s="329">
        <f t="shared" si="293"/>
        <v>9.993847870267146E-2</v>
      </c>
      <c r="BE54" s="449"/>
      <c r="BF54" s="132" t="s">
        <v>20</v>
      </c>
      <c r="BG54" s="328">
        <f t="shared" ref="BG54:BI54" si="344">IF(COUNT(BG51:BG53)=0,"",SUM(BG51:BG53))</f>
        <v>2129128.5900000008</v>
      </c>
      <c r="BH54" s="167">
        <f t="shared" si="344"/>
        <v>1945497.3399999985</v>
      </c>
      <c r="BI54" s="167">
        <f t="shared" si="344"/>
        <v>170684.7190000001</v>
      </c>
      <c r="BJ54" s="329">
        <f t="shared" si="295"/>
        <v>8.0166468010276465E-2</v>
      </c>
      <c r="BK54" s="328">
        <f t="shared" ref="BK54:BM54" si="345">IF(COUNT(BK51:BK53)=0,"",SUM(BK51:BK53))</f>
        <v>0</v>
      </c>
      <c r="BL54" s="167">
        <f t="shared" si="345"/>
        <v>0</v>
      </c>
      <c r="BM54" s="167">
        <f t="shared" si="345"/>
        <v>0</v>
      </c>
      <c r="BN54" s="329">
        <f t="shared" si="297"/>
        <v>0</v>
      </c>
      <c r="BO54" s="328">
        <f t="shared" ref="BO54:BQ54" si="346">IF(COUNT(BO51:BO53)=0,"",SUM(BO51:BO53))</f>
        <v>0</v>
      </c>
      <c r="BP54" s="167">
        <f t="shared" si="346"/>
        <v>0</v>
      </c>
      <c r="BQ54" s="167">
        <f t="shared" si="346"/>
        <v>0</v>
      </c>
      <c r="BR54" s="329">
        <f t="shared" si="299"/>
        <v>0</v>
      </c>
      <c r="BS54" s="328">
        <f t="shared" ref="BS54:BU54" si="347">IF(COUNT(BS51:BS53)=0,"",SUM(BS51:BS53))</f>
        <v>111119.58124999999</v>
      </c>
      <c r="BT54" s="167">
        <f t="shared" si="347"/>
        <v>111119.58124999999</v>
      </c>
      <c r="BU54" s="167">
        <f t="shared" si="347"/>
        <v>0</v>
      </c>
      <c r="BV54" s="329">
        <f t="shared" si="301"/>
        <v>0</v>
      </c>
      <c r="BW54" s="328">
        <f t="shared" ref="BW54:BY54" si="348">IF(COUNT(BW51:BW53)=0,"",SUM(BW51:BW53))</f>
        <v>403684.24990000005</v>
      </c>
      <c r="BX54" s="167">
        <f t="shared" si="348"/>
        <v>403684.24990000005</v>
      </c>
      <c r="BY54" s="167">
        <f t="shared" si="348"/>
        <v>0</v>
      </c>
      <c r="BZ54" s="329">
        <f t="shared" si="303"/>
        <v>0</v>
      </c>
      <c r="CA54" s="330">
        <f t="shared" ref="CA54:CC54" si="349">IF(COUNT(CA51:CA53)=0,"",SUM(CA51:CA53))</f>
        <v>2643932.4211500008</v>
      </c>
      <c r="CB54" s="166">
        <f t="shared" si="349"/>
        <v>2460301.1711499989</v>
      </c>
      <c r="CC54" s="166">
        <f t="shared" si="349"/>
        <v>170684.7190000001</v>
      </c>
      <c r="CD54" s="329">
        <f t="shared" si="305"/>
        <v>6.4557141337886134E-2</v>
      </c>
    </row>
    <row r="55" spans="1:82">
      <c r="A55" s="449"/>
      <c r="B55" s="129" t="s">
        <v>21</v>
      </c>
      <c r="C55" s="170">
        <v>349968.79599999962</v>
      </c>
      <c r="D55" s="171">
        <v>342413.43700000027</v>
      </c>
      <c r="E55" s="171">
        <v>6744.8019999999942</v>
      </c>
      <c r="F55" s="331">
        <f t="shared" si="280"/>
        <v>1.927258109034384E-2</v>
      </c>
      <c r="G55" s="170">
        <v>0</v>
      </c>
      <c r="H55" s="171">
        <v>0</v>
      </c>
      <c r="I55" s="171">
        <v>0</v>
      </c>
      <c r="J55" s="331">
        <f t="shared" si="281"/>
        <v>0</v>
      </c>
      <c r="K55" s="332">
        <v>0</v>
      </c>
      <c r="L55" s="333">
        <v>0</v>
      </c>
      <c r="M55" s="333">
        <v>0</v>
      </c>
      <c r="N55" s="331">
        <f t="shared" si="282"/>
        <v>0</v>
      </c>
      <c r="O55" s="170">
        <v>1236.7787499999999</v>
      </c>
      <c r="P55" s="171">
        <v>1236.7787499999999</v>
      </c>
      <c r="Q55" s="171">
        <v>0</v>
      </c>
      <c r="R55" s="331">
        <f t="shared" si="283"/>
        <v>0</v>
      </c>
      <c r="S55" s="170">
        <v>61824.688050000004</v>
      </c>
      <c r="T55" s="171">
        <v>61824.688050000004</v>
      </c>
      <c r="U55" s="171">
        <v>0</v>
      </c>
      <c r="V55" s="331">
        <f t="shared" si="284"/>
        <v>0</v>
      </c>
      <c r="W55" s="334">
        <f t="shared" ref="W55:Y57" si="350">IF(COUNT(C55,G55,K55,O55,S55)&lt;5,"",SUM(C55,G55,K55,O55,S55))</f>
        <v>413030.26279999962</v>
      </c>
      <c r="X55" s="174">
        <f t="shared" si="350"/>
        <v>405474.90380000026</v>
      </c>
      <c r="Y55" s="174">
        <f t="shared" si="350"/>
        <v>6744.8019999999942</v>
      </c>
      <c r="Z55" s="331">
        <f t="shared" si="286"/>
        <v>1.6330043116637216E-2</v>
      </c>
      <c r="AC55" s="449"/>
      <c r="AD55" s="129" t="s">
        <v>21</v>
      </c>
      <c r="AE55" s="170">
        <v>91201.216000000029</v>
      </c>
      <c r="AF55" s="171">
        <v>88826.847000000096</v>
      </c>
      <c r="AG55" s="171">
        <v>1942.7019999999998</v>
      </c>
      <c r="AH55" s="331">
        <f t="shared" si="287"/>
        <v>2.1301273000570508E-2</v>
      </c>
      <c r="AI55" s="170">
        <v>0</v>
      </c>
      <c r="AJ55" s="171">
        <v>0</v>
      </c>
      <c r="AK55" s="171">
        <v>0</v>
      </c>
      <c r="AL55" s="331">
        <f t="shared" si="288"/>
        <v>0</v>
      </c>
      <c r="AM55" s="170">
        <v>0</v>
      </c>
      <c r="AN55" s="171">
        <v>0</v>
      </c>
      <c r="AO55" s="171">
        <v>0</v>
      </c>
      <c r="AP55" s="331">
        <f t="shared" si="289"/>
        <v>0</v>
      </c>
      <c r="AQ55" s="170">
        <v>613.1</v>
      </c>
      <c r="AR55" s="171">
        <v>613.1</v>
      </c>
      <c r="AS55" s="171">
        <v>0</v>
      </c>
      <c r="AT55" s="331">
        <f t="shared" si="290"/>
        <v>0</v>
      </c>
      <c r="AU55" s="170">
        <v>36298.400000000001</v>
      </c>
      <c r="AV55" s="171">
        <v>36298.400000000001</v>
      </c>
      <c r="AW55" s="171">
        <v>0</v>
      </c>
      <c r="AX55" s="331">
        <f t="shared" si="291"/>
        <v>0</v>
      </c>
      <c r="AY55" s="334">
        <f t="shared" ref="AY55:BA57" si="351">IF(COUNT(AE55,AI55,AM55,AQ55,AU55)&lt;5,"",SUM(AE55,AI55,AM55,AQ55,AU55))</f>
        <v>128112.71600000004</v>
      </c>
      <c r="AZ55" s="174">
        <f t="shared" si="351"/>
        <v>125738.3470000001</v>
      </c>
      <c r="BA55" s="174">
        <f t="shared" si="351"/>
        <v>1942.7019999999998</v>
      </c>
      <c r="BB55" s="331">
        <f t="shared" si="293"/>
        <v>1.5164006046050879E-2</v>
      </c>
      <c r="BE55" s="449"/>
      <c r="BF55" s="129" t="s">
        <v>21</v>
      </c>
      <c r="BG55" s="335">
        <f t="shared" ref="BG55:BI57" si="352">IF(COUNT(C55, AE55)&lt;2, "", C55+AE55)</f>
        <v>441170.01199999964</v>
      </c>
      <c r="BH55" s="336">
        <f t="shared" si="352"/>
        <v>431240.28400000033</v>
      </c>
      <c r="BI55" s="336">
        <f t="shared" si="352"/>
        <v>8687.5039999999935</v>
      </c>
      <c r="BJ55" s="331">
        <f t="shared" si="295"/>
        <v>1.9691964013184106E-2</v>
      </c>
      <c r="BK55" s="335">
        <f t="shared" ref="BK55:BM57" si="353">IF(COUNT(G55, AI55)&lt;2, "", G55+AI55)</f>
        <v>0</v>
      </c>
      <c r="BL55" s="336">
        <f t="shared" si="353"/>
        <v>0</v>
      </c>
      <c r="BM55" s="336">
        <f t="shared" si="353"/>
        <v>0</v>
      </c>
      <c r="BN55" s="331">
        <f t="shared" si="297"/>
        <v>0</v>
      </c>
      <c r="BO55" s="335">
        <f t="shared" ref="BO55:BQ57" si="354">IF(COUNT(K55, AM55)&lt;2, "", K55+AM55)</f>
        <v>0</v>
      </c>
      <c r="BP55" s="336">
        <f t="shared" si="354"/>
        <v>0</v>
      </c>
      <c r="BQ55" s="336">
        <f t="shared" si="354"/>
        <v>0</v>
      </c>
      <c r="BR55" s="331">
        <f t="shared" si="299"/>
        <v>0</v>
      </c>
      <c r="BS55" s="335">
        <f t="shared" ref="BS55:BU57" si="355">IF(COUNT(O55, AQ55)&lt;2, "", O55+AQ55)</f>
        <v>1849.8787499999999</v>
      </c>
      <c r="BT55" s="336">
        <f t="shared" si="355"/>
        <v>1849.8787499999999</v>
      </c>
      <c r="BU55" s="336">
        <f t="shared" si="355"/>
        <v>0</v>
      </c>
      <c r="BV55" s="331">
        <f t="shared" si="301"/>
        <v>0</v>
      </c>
      <c r="BW55" s="335">
        <f t="shared" ref="BW55:BY57" si="356">IF(COUNT(S55, AU55)&lt;2, "", S55+AU55)</f>
        <v>98123.088050000006</v>
      </c>
      <c r="BX55" s="336">
        <f t="shared" si="356"/>
        <v>98123.088050000006</v>
      </c>
      <c r="BY55" s="336">
        <f t="shared" si="356"/>
        <v>0</v>
      </c>
      <c r="BZ55" s="331">
        <f t="shared" si="303"/>
        <v>0</v>
      </c>
      <c r="CA55" s="334">
        <f t="shared" ref="CA55:CC57" si="357">IF(COUNT(BG55,BK55,BO55,BS55,BW55)&lt;5,"",SUM(BG55,BK55,BO55,BS55,BW55))</f>
        <v>541142.97879999958</v>
      </c>
      <c r="CB55" s="174">
        <f t="shared" si="357"/>
        <v>531213.25080000027</v>
      </c>
      <c r="CC55" s="174">
        <f t="shared" si="357"/>
        <v>8687.5039999999935</v>
      </c>
      <c r="CD55" s="331">
        <f t="shared" si="305"/>
        <v>1.6053990055021665E-2</v>
      </c>
    </row>
    <row r="56" spans="1:82">
      <c r="A56" s="449"/>
      <c r="B56" s="130" t="s">
        <v>22</v>
      </c>
      <c r="C56" s="149">
        <v>576950.48200000089</v>
      </c>
      <c r="D56" s="150">
        <v>562603.24100000062</v>
      </c>
      <c r="E56" s="150">
        <v>12971.251999999999</v>
      </c>
      <c r="F56" s="316">
        <f t="shared" si="280"/>
        <v>2.2482435503017706E-2</v>
      </c>
      <c r="G56" s="149">
        <v>0</v>
      </c>
      <c r="H56" s="150">
        <v>0</v>
      </c>
      <c r="I56" s="150">
        <v>0</v>
      </c>
      <c r="J56" s="316">
        <f t="shared" si="281"/>
        <v>0</v>
      </c>
      <c r="K56" s="317">
        <v>0</v>
      </c>
      <c r="L56" s="318">
        <v>0</v>
      </c>
      <c r="M56" s="318">
        <v>0</v>
      </c>
      <c r="N56" s="316">
        <f t="shared" si="282"/>
        <v>0</v>
      </c>
      <c r="O56" s="149">
        <v>17900.502</v>
      </c>
      <c r="P56" s="150">
        <v>17900.502</v>
      </c>
      <c r="Q56" s="150">
        <v>0</v>
      </c>
      <c r="R56" s="316">
        <f t="shared" si="283"/>
        <v>0</v>
      </c>
      <c r="S56" s="149">
        <v>70731.439000000013</v>
      </c>
      <c r="T56" s="150">
        <v>70731.439000000013</v>
      </c>
      <c r="U56" s="150">
        <v>0</v>
      </c>
      <c r="V56" s="316">
        <f t="shared" si="284"/>
        <v>0</v>
      </c>
      <c r="W56" s="319">
        <f t="shared" si="350"/>
        <v>665582.42300000088</v>
      </c>
      <c r="X56" s="153">
        <f t="shared" si="350"/>
        <v>651235.18200000061</v>
      </c>
      <c r="Y56" s="153">
        <f t="shared" si="350"/>
        <v>12971.251999999999</v>
      </c>
      <c r="Z56" s="316">
        <f t="shared" si="286"/>
        <v>1.9488573543655588E-2</v>
      </c>
      <c r="AC56" s="449"/>
      <c r="AD56" s="130" t="s">
        <v>22</v>
      </c>
      <c r="AE56" s="149">
        <v>165978.53699999998</v>
      </c>
      <c r="AF56" s="150">
        <v>155408.65199999994</v>
      </c>
      <c r="AG56" s="150">
        <v>9665.5530000000035</v>
      </c>
      <c r="AH56" s="316">
        <f t="shared" si="287"/>
        <v>5.8233752235085701E-2</v>
      </c>
      <c r="AI56" s="149">
        <v>0</v>
      </c>
      <c r="AJ56" s="150">
        <v>0</v>
      </c>
      <c r="AK56" s="150">
        <v>0</v>
      </c>
      <c r="AL56" s="316">
        <f t="shared" si="288"/>
        <v>0</v>
      </c>
      <c r="AM56" s="149">
        <v>0</v>
      </c>
      <c r="AN56" s="150">
        <v>0</v>
      </c>
      <c r="AO56" s="150">
        <v>0</v>
      </c>
      <c r="AP56" s="316">
        <f t="shared" si="289"/>
        <v>0</v>
      </c>
      <c r="AQ56" s="149">
        <v>524.5</v>
      </c>
      <c r="AR56" s="150">
        <v>524.5</v>
      </c>
      <c r="AS56" s="150">
        <v>0</v>
      </c>
      <c r="AT56" s="316">
        <f t="shared" si="290"/>
        <v>0</v>
      </c>
      <c r="AU56" s="149">
        <v>40682.199999999997</v>
      </c>
      <c r="AV56" s="150">
        <v>40682.199999999997</v>
      </c>
      <c r="AW56" s="150">
        <v>0</v>
      </c>
      <c r="AX56" s="316">
        <f t="shared" si="291"/>
        <v>0</v>
      </c>
      <c r="AY56" s="319">
        <f t="shared" si="351"/>
        <v>207185.23699999996</v>
      </c>
      <c r="AZ56" s="153">
        <f t="shared" si="351"/>
        <v>196615.35199999996</v>
      </c>
      <c r="BA56" s="153">
        <f t="shared" si="351"/>
        <v>9665.5530000000035</v>
      </c>
      <c r="BB56" s="316">
        <f t="shared" si="293"/>
        <v>4.6651745751556638E-2</v>
      </c>
      <c r="BE56" s="449"/>
      <c r="BF56" s="130" t="s">
        <v>22</v>
      </c>
      <c r="BG56" s="320">
        <f t="shared" si="352"/>
        <v>742929.0190000009</v>
      </c>
      <c r="BH56" s="321">
        <f t="shared" si="352"/>
        <v>718011.89300000062</v>
      </c>
      <c r="BI56" s="321">
        <f t="shared" si="352"/>
        <v>22636.805</v>
      </c>
      <c r="BJ56" s="316">
        <f t="shared" si="295"/>
        <v>3.0469673981061672E-2</v>
      </c>
      <c r="BK56" s="320">
        <f t="shared" si="353"/>
        <v>0</v>
      </c>
      <c r="BL56" s="321">
        <f t="shared" si="353"/>
        <v>0</v>
      </c>
      <c r="BM56" s="321">
        <f t="shared" si="353"/>
        <v>0</v>
      </c>
      <c r="BN56" s="316">
        <f t="shared" si="297"/>
        <v>0</v>
      </c>
      <c r="BO56" s="320">
        <f t="shared" si="354"/>
        <v>0</v>
      </c>
      <c r="BP56" s="321">
        <f t="shared" si="354"/>
        <v>0</v>
      </c>
      <c r="BQ56" s="321">
        <f t="shared" si="354"/>
        <v>0</v>
      </c>
      <c r="BR56" s="316">
        <f t="shared" si="299"/>
        <v>0</v>
      </c>
      <c r="BS56" s="320">
        <f t="shared" si="355"/>
        <v>18425.002</v>
      </c>
      <c r="BT56" s="321">
        <f t="shared" si="355"/>
        <v>18425.002</v>
      </c>
      <c r="BU56" s="321">
        <f t="shared" si="355"/>
        <v>0</v>
      </c>
      <c r="BV56" s="316">
        <f t="shared" si="301"/>
        <v>0</v>
      </c>
      <c r="BW56" s="320">
        <f t="shared" si="356"/>
        <v>111413.63900000001</v>
      </c>
      <c r="BX56" s="321">
        <f t="shared" si="356"/>
        <v>111413.63900000001</v>
      </c>
      <c r="BY56" s="321">
        <f t="shared" si="356"/>
        <v>0</v>
      </c>
      <c r="BZ56" s="316">
        <f t="shared" si="303"/>
        <v>0</v>
      </c>
      <c r="CA56" s="319">
        <f t="shared" si="357"/>
        <v>872767.66000000085</v>
      </c>
      <c r="CB56" s="153">
        <f t="shared" si="357"/>
        <v>847850.53400000057</v>
      </c>
      <c r="CC56" s="153">
        <f t="shared" si="357"/>
        <v>22636.805</v>
      </c>
      <c r="CD56" s="316">
        <f t="shared" si="305"/>
        <v>2.5936805449459456E-2</v>
      </c>
    </row>
    <row r="57" spans="1:82">
      <c r="A57" s="449"/>
      <c r="B57" s="131" t="s">
        <v>23</v>
      </c>
      <c r="C57" s="156">
        <v>706578.80099999858</v>
      </c>
      <c r="D57" s="157">
        <v>664248.30799999903</v>
      </c>
      <c r="E57" s="157">
        <v>38772.978999999999</v>
      </c>
      <c r="F57" s="322">
        <f t="shared" si="280"/>
        <v>5.4874246078605575E-2</v>
      </c>
      <c r="G57" s="156">
        <v>0</v>
      </c>
      <c r="H57" s="157">
        <v>0</v>
      </c>
      <c r="I57" s="157">
        <v>0</v>
      </c>
      <c r="J57" s="322">
        <f t="shared" si="281"/>
        <v>0</v>
      </c>
      <c r="K57" s="323">
        <v>0</v>
      </c>
      <c r="L57" s="324">
        <v>0</v>
      </c>
      <c r="M57" s="324">
        <v>0</v>
      </c>
      <c r="N57" s="322">
        <f t="shared" si="282"/>
        <v>0</v>
      </c>
      <c r="O57" s="156">
        <v>20742.867249999996</v>
      </c>
      <c r="P57" s="157">
        <v>20742.867249999996</v>
      </c>
      <c r="Q57" s="157">
        <v>0</v>
      </c>
      <c r="R57" s="322">
        <f t="shared" si="283"/>
        <v>0</v>
      </c>
      <c r="S57" s="156">
        <v>87331.175050000005</v>
      </c>
      <c r="T57" s="157">
        <v>87331.175050000005</v>
      </c>
      <c r="U57" s="157">
        <v>0</v>
      </c>
      <c r="V57" s="322">
        <f t="shared" si="284"/>
        <v>0</v>
      </c>
      <c r="W57" s="325">
        <f t="shared" si="350"/>
        <v>814652.84329999855</v>
      </c>
      <c r="X57" s="160">
        <f t="shared" si="350"/>
        <v>772322.350299999</v>
      </c>
      <c r="Y57" s="160">
        <f t="shared" si="350"/>
        <v>38772.978999999999</v>
      </c>
      <c r="Z57" s="322">
        <f t="shared" si="286"/>
        <v>4.7594480666069097E-2</v>
      </c>
      <c r="AC57" s="449"/>
      <c r="AD57" s="131" t="s">
        <v>23</v>
      </c>
      <c r="AE57" s="156">
        <v>241982.80300000028</v>
      </c>
      <c r="AF57" s="157">
        <v>208271.18900000016</v>
      </c>
      <c r="AG57" s="157">
        <v>31585.738000000012</v>
      </c>
      <c r="AH57" s="322">
        <f t="shared" si="287"/>
        <v>0.13052885415167281</v>
      </c>
      <c r="AI57" s="156">
        <v>0</v>
      </c>
      <c r="AJ57" s="157">
        <v>0</v>
      </c>
      <c r="AK57" s="157">
        <v>0</v>
      </c>
      <c r="AL57" s="322">
        <f t="shared" si="288"/>
        <v>0</v>
      </c>
      <c r="AM57" s="156">
        <v>0</v>
      </c>
      <c r="AN57" s="157">
        <v>0</v>
      </c>
      <c r="AO57" s="157">
        <v>0</v>
      </c>
      <c r="AP57" s="322">
        <f t="shared" si="289"/>
        <v>0</v>
      </c>
      <c r="AQ57" s="156">
        <v>422.9</v>
      </c>
      <c r="AR57" s="157">
        <v>422.9</v>
      </c>
      <c r="AS57" s="157">
        <v>0</v>
      </c>
      <c r="AT57" s="322">
        <f t="shared" si="290"/>
        <v>0</v>
      </c>
      <c r="AU57" s="156">
        <v>41725.4</v>
      </c>
      <c r="AV57" s="157">
        <v>41725.4</v>
      </c>
      <c r="AW57" s="157">
        <v>0</v>
      </c>
      <c r="AX57" s="322">
        <f t="shared" si="291"/>
        <v>0</v>
      </c>
      <c r="AY57" s="325">
        <f t="shared" si="351"/>
        <v>284131.10300000029</v>
      </c>
      <c r="AZ57" s="160">
        <f t="shared" si="351"/>
        <v>250419.48900000015</v>
      </c>
      <c r="BA57" s="160">
        <f t="shared" si="351"/>
        <v>31585.738000000012</v>
      </c>
      <c r="BB57" s="322">
        <f t="shared" si="293"/>
        <v>0.11116606969987365</v>
      </c>
      <c r="BE57" s="449"/>
      <c r="BF57" s="131" t="s">
        <v>23</v>
      </c>
      <c r="BG57" s="326">
        <f t="shared" si="352"/>
        <v>948561.60399999889</v>
      </c>
      <c r="BH57" s="327">
        <f t="shared" si="352"/>
        <v>872519.49699999916</v>
      </c>
      <c r="BI57" s="327">
        <f t="shared" si="352"/>
        <v>70358.717000000004</v>
      </c>
      <c r="BJ57" s="322">
        <f t="shared" si="295"/>
        <v>7.4174114473223071E-2</v>
      </c>
      <c r="BK57" s="326">
        <f t="shared" si="353"/>
        <v>0</v>
      </c>
      <c r="BL57" s="327">
        <f t="shared" si="353"/>
        <v>0</v>
      </c>
      <c r="BM57" s="327">
        <f t="shared" si="353"/>
        <v>0</v>
      </c>
      <c r="BN57" s="322">
        <f t="shared" si="297"/>
        <v>0</v>
      </c>
      <c r="BO57" s="326">
        <f t="shared" si="354"/>
        <v>0</v>
      </c>
      <c r="BP57" s="327">
        <f t="shared" si="354"/>
        <v>0</v>
      </c>
      <c r="BQ57" s="327">
        <f t="shared" si="354"/>
        <v>0</v>
      </c>
      <c r="BR57" s="322">
        <f t="shared" si="299"/>
        <v>0</v>
      </c>
      <c r="BS57" s="326">
        <f t="shared" si="355"/>
        <v>21165.767249999997</v>
      </c>
      <c r="BT57" s="327">
        <f t="shared" si="355"/>
        <v>21165.767249999997</v>
      </c>
      <c r="BU57" s="327">
        <f t="shared" si="355"/>
        <v>0</v>
      </c>
      <c r="BV57" s="322">
        <f t="shared" si="301"/>
        <v>0</v>
      </c>
      <c r="BW57" s="326">
        <f t="shared" si="356"/>
        <v>129056.57505000001</v>
      </c>
      <c r="BX57" s="327">
        <f t="shared" si="356"/>
        <v>129056.57505000001</v>
      </c>
      <c r="BY57" s="327">
        <f t="shared" si="356"/>
        <v>0</v>
      </c>
      <c r="BZ57" s="322">
        <f t="shared" si="303"/>
        <v>0</v>
      </c>
      <c r="CA57" s="325">
        <f t="shared" si="357"/>
        <v>1098783.946299999</v>
      </c>
      <c r="CB57" s="160">
        <f t="shared" si="357"/>
        <v>1022741.8392999992</v>
      </c>
      <c r="CC57" s="160">
        <f t="shared" si="357"/>
        <v>70358.717000000004</v>
      </c>
      <c r="CD57" s="322">
        <f t="shared" si="305"/>
        <v>6.403325898319058E-2</v>
      </c>
    </row>
    <row r="58" spans="1:82" ht="15">
      <c r="A58" s="449"/>
      <c r="B58" s="132" t="s">
        <v>24</v>
      </c>
      <c r="C58" s="328">
        <f t="shared" ref="C58:E58" si="358">IF(COUNT(C55:C57)=0,"",SUM(C55:C57))</f>
        <v>1633498.078999999</v>
      </c>
      <c r="D58" s="167">
        <f t="shared" si="358"/>
        <v>1569264.986</v>
      </c>
      <c r="E58" s="167">
        <f t="shared" si="358"/>
        <v>58489.032999999996</v>
      </c>
      <c r="F58" s="329">
        <f t="shared" si="280"/>
        <v>3.5806000479538996E-2</v>
      </c>
      <c r="G58" s="328">
        <f t="shared" ref="G58:I58" si="359">IF(COUNT(G55:G57)=0,"",SUM(G55:G57))</f>
        <v>0</v>
      </c>
      <c r="H58" s="167">
        <f t="shared" si="359"/>
        <v>0</v>
      </c>
      <c r="I58" s="167">
        <f t="shared" si="359"/>
        <v>0</v>
      </c>
      <c r="J58" s="329">
        <f t="shared" si="281"/>
        <v>0</v>
      </c>
      <c r="K58" s="328">
        <f t="shared" ref="K58:M58" si="360">IF(COUNT(K55:K57)=0,"",SUM(K55:K57))</f>
        <v>0</v>
      </c>
      <c r="L58" s="167">
        <f t="shared" si="360"/>
        <v>0</v>
      </c>
      <c r="M58" s="167">
        <f t="shared" si="360"/>
        <v>0</v>
      </c>
      <c r="N58" s="329">
        <f t="shared" si="282"/>
        <v>0</v>
      </c>
      <c r="O58" s="328">
        <f t="shared" ref="O58:Q58" si="361">IF(COUNT(O55:O57)=0,"",SUM(O55:O57))</f>
        <v>39880.148000000001</v>
      </c>
      <c r="P58" s="167">
        <f t="shared" si="361"/>
        <v>39880.148000000001</v>
      </c>
      <c r="Q58" s="167">
        <f t="shared" si="361"/>
        <v>0</v>
      </c>
      <c r="R58" s="329">
        <f t="shared" si="283"/>
        <v>0</v>
      </c>
      <c r="S58" s="328">
        <f t="shared" ref="S58:U58" si="362">IF(COUNT(S55:S57)=0,"",SUM(S55:S57))</f>
        <v>219887.30210000003</v>
      </c>
      <c r="T58" s="167">
        <f t="shared" si="362"/>
        <v>219887.30210000003</v>
      </c>
      <c r="U58" s="167">
        <f t="shared" si="362"/>
        <v>0</v>
      </c>
      <c r="V58" s="329">
        <f t="shared" si="284"/>
        <v>0</v>
      </c>
      <c r="W58" s="330">
        <f t="shared" ref="W58:Y58" si="363">IF(COUNT(W55:W57)=0,"",SUM(W55:W57))</f>
        <v>1893265.529099999</v>
      </c>
      <c r="X58" s="166">
        <f t="shared" si="363"/>
        <v>1829032.4361</v>
      </c>
      <c r="Y58" s="166">
        <f t="shared" si="363"/>
        <v>58489.032999999996</v>
      </c>
      <c r="Z58" s="329">
        <f t="shared" si="286"/>
        <v>3.0893201244626214E-2</v>
      </c>
      <c r="AC58" s="449"/>
      <c r="AD58" s="132" t="s">
        <v>24</v>
      </c>
      <c r="AE58" s="328">
        <f t="shared" ref="AE58:AG58" si="364">IF(COUNT(AE55:AE57)=0,"",SUM(AE55:AE57))</f>
        <v>499162.55600000033</v>
      </c>
      <c r="AF58" s="167">
        <f t="shared" si="364"/>
        <v>452506.6880000002</v>
      </c>
      <c r="AG58" s="167">
        <f t="shared" si="364"/>
        <v>43193.993000000017</v>
      </c>
      <c r="AH58" s="329">
        <f t="shared" si="287"/>
        <v>8.6532918947550205E-2</v>
      </c>
      <c r="AI58" s="328">
        <f t="shared" ref="AI58:AK58" si="365">IF(COUNT(AI55:AI57)=0,"",SUM(AI55:AI57))</f>
        <v>0</v>
      </c>
      <c r="AJ58" s="167">
        <f t="shared" si="365"/>
        <v>0</v>
      </c>
      <c r="AK58" s="167">
        <f t="shared" si="365"/>
        <v>0</v>
      </c>
      <c r="AL58" s="329">
        <f t="shared" si="288"/>
        <v>0</v>
      </c>
      <c r="AM58" s="328">
        <f t="shared" ref="AM58:AO58" si="366">IF(COUNT(AM55:AM57)=0,"",SUM(AM55:AM57))</f>
        <v>0</v>
      </c>
      <c r="AN58" s="167">
        <f t="shared" si="366"/>
        <v>0</v>
      </c>
      <c r="AO58" s="167">
        <f t="shared" si="366"/>
        <v>0</v>
      </c>
      <c r="AP58" s="329">
        <f t="shared" si="289"/>
        <v>0</v>
      </c>
      <c r="AQ58" s="328">
        <f t="shared" ref="AQ58:AS58" si="367">IF(COUNT(AQ55:AQ57)=0,"",SUM(AQ55:AQ57))</f>
        <v>1560.5</v>
      </c>
      <c r="AR58" s="167">
        <f t="shared" si="367"/>
        <v>1560.5</v>
      </c>
      <c r="AS58" s="167">
        <f t="shared" si="367"/>
        <v>0</v>
      </c>
      <c r="AT58" s="329">
        <f t="shared" si="290"/>
        <v>0</v>
      </c>
      <c r="AU58" s="328">
        <f t="shared" ref="AU58:AW58" si="368">IF(COUNT(AU55:AU57)=0,"",SUM(AU55:AU57))</f>
        <v>118706</v>
      </c>
      <c r="AV58" s="167">
        <f t="shared" si="368"/>
        <v>118706</v>
      </c>
      <c r="AW58" s="167">
        <f t="shared" si="368"/>
        <v>0</v>
      </c>
      <c r="AX58" s="329">
        <f t="shared" si="291"/>
        <v>0</v>
      </c>
      <c r="AY58" s="330">
        <f t="shared" ref="AY58:BA58" si="369">IF(COUNT(AY55:AY57)=0,"",SUM(AY55:AY57))</f>
        <v>619429.05600000033</v>
      </c>
      <c r="AZ58" s="166">
        <f t="shared" si="369"/>
        <v>572773.1880000002</v>
      </c>
      <c r="BA58" s="166">
        <f t="shared" si="369"/>
        <v>43193.993000000017</v>
      </c>
      <c r="BB58" s="329">
        <f t="shared" si="293"/>
        <v>6.9731945218921079E-2</v>
      </c>
      <c r="BE58" s="449"/>
      <c r="BF58" s="132" t="s">
        <v>24</v>
      </c>
      <c r="BG58" s="328">
        <f t="shared" ref="BG58:BI58" si="370">IF(COUNT(BG55:BG57)=0,"",SUM(BG55:BG57))</f>
        <v>2132660.6349999993</v>
      </c>
      <c r="BH58" s="167">
        <f t="shared" si="370"/>
        <v>2021771.6740000001</v>
      </c>
      <c r="BI58" s="167">
        <f t="shared" si="370"/>
        <v>101683.026</v>
      </c>
      <c r="BJ58" s="329">
        <f t="shared" si="295"/>
        <v>4.7678952915075505E-2</v>
      </c>
      <c r="BK58" s="328">
        <f t="shared" ref="BK58:BM58" si="371">IF(COUNT(BK55:BK57)=0,"",SUM(BK55:BK57))</f>
        <v>0</v>
      </c>
      <c r="BL58" s="167">
        <f t="shared" si="371"/>
        <v>0</v>
      </c>
      <c r="BM58" s="167">
        <f t="shared" si="371"/>
        <v>0</v>
      </c>
      <c r="BN58" s="329">
        <f t="shared" si="297"/>
        <v>0</v>
      </c>
      <c r="BO58" s="328">
        <f t="shared" ref="BO58:BQ58" si="372">IF(COUNT(BO55:BO57)=0,"",SUM(BO55:BO57))</f>
        <v>0</v>
      </c>
      <c r="BP58" s="167">
        <f t="shared" si="372"/>
        <v>0</v>
      </c>
      <c r="BQ58" s="167">
        <f t="shared" si="372"/>
        <v>0</v>
      </c>
      <c r="BR58" s="329">
        <f t="shared" si="299"/>
        <v>0</v>
      </c>
      <c r="BS58" s="328">
        <f t="shared" ref="BS58:BU58" si="373">IF(COUNT(BS55:BS57)=0,"",SUM(BS55:BS57))</f>
        <v>41440.648000000001</v>
      </c>
      <c r="BT58" s="167">
        <f t="shared" si="373"/>
        <v>41440.648000000001</v>
      </c>
      <c r="BU58" s="167">
        <f t="shared" si="373"/>
        <v>0</v>
      </c>
      <c r="BV58" s="329">
        <f t="shared" si="301"/>
        <v>0</v>
      </c>
      <c r="BW58" s="328">
        <f t="shared" ref="BW58:BY58" si="374">IF(COUNT(BW55:BW57)=0,"",SUM(BW55:BW57))</f>
        <v>338593.30210000003</v>
      </c>
      <c r="BX58" s="167">
        <f t="shared" si="374"/>
        <v>338593.30210000003</v>
      </c>
      <c r="BY58" s="167">
        <f t="shared" si="374"/>
        <v>0</v>
      </c>
      <c r="BZ58" s="329">
        <f t="shared" si="303"/>
        <v>0</v>
      </c>
      <c r="CA58" s="330">
        <f t="shared" ref="CA58:CC58" si="375">IF(COUNT(CA55:CA57)=0,"",SUM(CA55:CA57))</f>
        <v>2512694.5850999993</v>
      </c>
      <c r="CB58" s="166">
        <f t="shared" si="375"/>
        <v>2401805.6241000001</v>
      </c>
      <c r="CC58" s="166">
        <f t="shared" si="375"/>
        <v>101683.026</v>
      </c>
      <c r="CD58" s="329">
        <f t="shared" si="305"/>
        <v>4.046772202358738E-2</v>
      </c>
    </row>
    <row r="59" spans="1:82">
      <c r="A59" s="449"/>
      <c r="B59" s="129" t="s">
        <v>25</v>
      </c>
      <c r="C59" s="170">
        <v>820717.69799999928</v>
      </c>
      <c r="D59" s="171">
        <v>760477.84399999969</v>
      </c>
      <c r="E59" s="171">
        <v>56621.203999999962</v>
      </c>
      <c r="F59" s="331">
        <f t="shared" si="280"/>
        <v>6.8989865989218635E-2</v>
      </c>
      <c r="G59" s="170">
        <v>0</v>
      </c>
      <c r="H59" s="171">
        <v>0</v>
      </c>
      <c r="I59" s="171">
        <v>0</v>
      </c>
      <c r="J59" s="331">
        <f t="shared" si="281"/>
        <v>0</v>
      </c>
      <c r="K59" s="170">
        <v>29241.25</v>
      </c>
      <c r="L59" s="171">
        <v>27732.314999999999</v>
      </c>
      <c r="M59" s="171">
        <v>1887.2995000000001</v>
      </c>
      <c r="N59" s="331">
        <f t="shared" si="282"/>
        <v>6.4542367374855733E-2</v>
      </c>
      <c r="O59" s="170">
        <v>28841.914000000001</v>
      </c>
      <c r="P59" s="171">
        <v>28841.914000000001</v>
      </c>
      <c r="Q59" s="171">
        <v>0</v>
      </c>
      <c r="R59" s="331">
        <f t="shared" si="283"/>
        <v>0</v>
      </c>
      <c r="S59" s="170">
        <v>107581.07400000005</v>
      </c>
      <c r="T59" s="171">
        <v>107581.07400000005</v>
      </c>
      <c r="U59" s="171">
        <v>0</v>
      </c>
      <c r="V59" s="331">
        <f t="shared" si="284"/>
        <v>0</v>
      </c>
      <c r="W59" s="334">
        <f t="shared" ref="W59:Y61" si="376">IF(COUNT(C59,G59,K59,O59,S59)&lt;5,"",SUM(C59,G59,K59,O59,S59))</f>
        <v>986381.93599999929</v>
      </c>
      <c r="X59" s="174">
        <f t="shared" si="376"/>
        <v>924633.14699999965</v>
      </c>
      <c r="Y59" s="174">
        <f t="shared" si="376"/>
        <v>58508.503499999963</v>
      </c>
      <c r="Z59" s="331">
        <f t="shared" si="286"/>
        <v>5.9316276347542524E-2</v>
      </c>
      <c r="AC59" s="449"/>
      <c r="AD59" s="129" t="s">
        <v>25</v>
      </c>
      <c r="AE59" s="170">
        <v>273801.799</v>
      </c>
      <c r="AF59" s="171">
        <v>242177.96200000012</v>
      </c>
      <c r="AG59" s="171">
        <v>27929.420000000006</v>
      </c>
      <c r="AH59" s="331">
        <f t="shared" si="287"/>
        <v>0.1020059769585371</v>
      </c>
      <c r="AI59" s="170">
        <v>0</v>
      </c>
      <c r="AJ59" s="171">
        <v>0</v>
      </c>
      <c r="AK59" s="171">
        <v>0</v>
      </c>
      <c r="AL59" s="331">
        <f t="shared" si="288"/>
        <v>0</v>
      </c>
      <c r="AM59" s="170">
        <v>0</v>
      </c>
      <c r="AN59" s="171">
        <v>0</v>
      </c>
      <c r="AO59" s="171">
        <v>0</v>
      </c>
      <c r="AP59" s="331">
        <f t="shared" si="289"/>
        <v>0</v>
      </c>
      <c r="AQ59" s="170">
        <v>579.20000000000005</v>
      </c>
      <c r="AR59" s="171">
        <v>579.20000000000005</v>
      </c>
      <c r="AS59" s="171">
        <v>0</v>
      </c>
      <c r="AT59" s="331">
        <f t="shared" si="290"/>
        <v>0</v>
      </c>
      <c r="AU59" s="170">
        <v>39194.6</v>
      </c>
      <c r="AV59" s="171">
        <v>39194.6</v>
      </c>
      <c r="AW59" s="171">
        <v>0</v>
      </c>
      <c r="AX59" s="331">
        <f t="shared" si="291"/>
        <v>0</v>
      </c>
      <c r="AY59" s="334">
        <f t="shared" ref="AY59:BA61" si="377">IF(COUNT(AE59,AI59,AM59,AQ59,AU59)&lt;5,"",SUM(AE59,AI59,AM59,AQ59,AU59))</f>
        <v>313575.59899999999</v>
      </c>
      <c r="AZ59" s="174">
        <f t="shared" si="377"/>
        <v>281951.7620000001</v>
      </c>
      <c r="BA59" s="174">
        <f t="shared" si="377"/>
        <v>27929.420000000006</v>
      </c>
      <c r="BB59" s="331">
        <f t="shared" si="293"/>
        <v>8.9067580797318371E-2</v>
      </c>
      <c r="BE59" s="449"/>
      <c r="BF59" s="129" t="s">
        <v>25</v>
      </c>
      <c r="BG59" s="335">
        <f t="shared" ref="BG59:BI61" si="378">IF(COUNT(C59, AE59)&lt;2, "", C59+AE59)</f>
        <v>1094519.4969999993</v>
      </c>
      <c r="BH59" s="336">
        <f t="shared" si="378"/>
        <v>1002655.8059999999</v>
      </c>
      <c r="BI59" s="336">
        <f t="shared" si="378"/>
        <v>84550.623999999967</v>
      </c>
      <c r="BJ59" s="331">
        <f t="shared" si="295"/>
        <v>7.7249079830690334E-2</v>
      </c>
      <c r="BK59" s="335">
        <f t="shared" ref="BK59:BM61" si="379">IF(COUNT(G59, AI59)&lt;2, "", G59+AI59)</f>
        <v>0</v>
      </c>
      <c r="BL59" s="336">
        <f t="shared" si="379"/>
        <v>0</v>
      </c>
      <c r="BM59" s="336">
        <f t="shared" si="379"/>
        <v>0</v>
      </c>
      <c r="BN59" s="331">
        <f t="shared" si="297"/>
        <v>0</v>
      </c>
      <c r="BO59" s="335">
        <f t="shared" ref="BO59:BQ61" si="380">IF(COUNT(K59, AM59)&lt;2, "", K59+AM59)</f>
        <v>29241.25</v>
      </c>
      <c r="BP59" s="336">
        <f t="shared" si="380"/>
        <v>27732.314999999999</v>
      </c>
      <c r="BQ59" s="336">
        <f t="shared" si="380"/>
        <v>1887.2995000000001</v>
      </c>
      <c r="BR59" s="331">
        <f t="shared" si="299"/>
        <v>6.4542367374855733E-2</v>
      </c>
      <c r="BS59" s="335">
        <f t="shared" ref="BS59:BU61" si="381">IF(COUNT(O59, AQ59)&lt;2, "", O59+AQ59)</f>
        <v>29421.114000000001</v>
      </c>
      <c r="BT59" s="336">
        <f t="shared" si="381"/>
        <v>29421.114000000001</v>
      </c>
      <c r="BU59" s="336">
        <f t="shared" si="381"/>
        <v>0</v>
      </c>
      <c r="BV59" s="331">
        <f t="shared" si="301"/>
        <v>0</v>
      </c>
      <c r="BW59" s="335">
        <f t="shared" ref="BW59:BY61" si="382">IF(COUNT(S59, AU59)&lt;2, "", S59+AU59)</f>
        <v>146775.67400000006</v>
      </c>
      <c r="BX59" s="336">
        <f t="shared" si="382"/>
        <v>146775.67400000006</v>
      </c>
      <c r="BY59" s="336">
        <f t="shared" si="382"/>
        <v>0</v>
      </c>
      <c r="BZ59" s="331">
        <f t="shared" si="303"/>
        <v>0</v>
      </c>
      <c r="CA59" s="334">
        <f t="shared" ref="CA59:CC61" si="383">IF(COUNT(BG59,BK59,BO59,BS59,BW59)&lt;5,"",SUM(BG59,BK59,BO59,BS59,BW59))</f>
        <v>1299957.5349999995</v>
      </c>
      <c r="CB59" s="174">
        <f t="shared" si="383"/>
        <v>1206584.909</v>
      </c>
      <c r="CC59" s="174">
        <f t="shared" si="383"/>
        <v>86437.923499999961</v>
      </c>
      <c r="CD59" s="331">
        <f t="shared" si="305"/>
        <v>6.6492882400193173E-2</v>
      </c>
    </row>
    <row r="60" spans="1:82">
      <c r="A60" s="449"/>
      <c r="B60" s="130" t="s">
        <v>26</v>
      </c>
      <c r="C60" s="149">
        <v>1124051.1640000027</v>
      </c>
      <c r="D60" s="150">
        <v>1060713.1920000003</v>
      </c>
      <c r="E60" s="150">
        <v>58540.665000000037</v>
      </c>
      <c r="F60" s="316">
        <f t="shared" si="280"/>
        <v>5.2080071508203964E-2</v>
      </c>
      <c r="G60" s="149">
        <v>0</v>
      </c>
      <c r="H60" s="150">
        <v>0</v>
      </c>
      <c r="I60" s="150">
        <v>0</v>
      </c>
      <c r="J60" s="316">
        <f t="shared" si="281"/>
        <v>0</v>
      </c>
      <c r="K60" s="149">
        <v>27456.375</v>
      </c>
      <c r="L60" s="150">
        <v>24906.2605</v>
      </c>
      <c r="M60" s="150">
        <v>2799.8784999999998</v>
      </c>
      <c r="N60" s="316">
        <f t="shared" si="282"/>
        <v>0.10197553391516541</v>
      </c>
      <c r="O60" s="149">
        <v>56894.768000000004</v>
      </c>
      <c r="P60" s="150">
        <v>56894.768000000004</v>
      </c>
      <c r="Q60" s="150">
        <v>0</v>
      </c>
      <c r="R60" s="316">
        <f t="shared" si="283"/>
        <v>0</v>
      </c>
      <c r="S60" s="149">
        <v>98378.76240000008</v>
      </c>
      <c r="T60" s="150">
        <v>98378.76240000008</v>
      </c>
      <c r="U60" s="150">
        <v>0</v>
      </c>
      <c r="V60" s="316">
        <f t="shared" si="284"/>
        <v>0</v>
      </c>
      <c r="W60" s="319">
        <f t="shared" si="376"/>
        <v>1306781.0694000027</v>
      </c>
      <c r="X60" s="153">
        <f t="shared" si="376"/>
        <v>1240892.9829000004</v>
      </c>
      <c r="Y60" s="153">
        <f t="shared" si="376"/>
        <v>61340.543500000036</v>
      </c>
      <c r="Z60" s="316">
        <f t="shared" si="286"/>
        <v>4.6940183735722479E-2</v>
      </c>
      <c r="AC60" s="449"/>
      <c r="AD60" s="130" t="s">
        <v>26</v>
      </c>
      <c r="AE60" s="149">
        <v>355977.30499999976</v>
      </c>
      <c r="AF60" s="150">
        <v>317578.61100000038</v>
      </c>
      <c r="AG60" s="150">
        <v>36192.830999999969</v>
      </c>
      <c r="AH60" s="316">
        <f t="shared" si="287"/>
        <v>0.10167173719122345</v>
      </c>
      <c r="AI60" s="149">
        <v>0</v>
      </c>
      <c r="AJ60" s="150">
        <v>0</v>
      </c>
      <c r="AK60" s="150">
        <v>0</v>
      </c>
      <c r="AL60" s="316">
        <f t="shared" si="288"/>
        <v>0</v>
      </c>
      <c r="AM60" s="149">
        <v>0</v>
      </c>
      <c r="AN60" s="150">
        <v>0</v>
      </c>
      <c r="AO60" s="150">
        <v>0</v>
      </c>
      <c r="AP60" s="316">
        <f t="shared" si="289"/>
        <v>0</v>
      </c>
      <c r="AQ60" s="149">
        <v>1661.7</v>
      </c>
      <c r="AR60" s="150">
        <v>1661.7</v>
      </c>
      <c r="AS60" s="150">
        <v>0</v>
      </c>
      <c r="AT60" s="316">
        <f t="shared" si="290"/>
        <v>0</v>
      </c>
      <c r="AU60" s="149">
        <v>28096.799999999999</v>
      </c>
      <c r="AV60" s="150">
        <v>28096.799999999999</v>
      </c>
      <c r="AW60" s="150">
        <v>0</v>
      </c>
      <c r="AX60" s="316">
        <f t="shared" si="291"/>
        <v>0</v>
      </c>
      <c r="AY60" s="319">
        <f t="shared" si="377"/>
        <v>385735.80499999976</v>
      </c>
      <c r="AZ60" s="153">
        <f t="shared" si="377"/>
        <v>347337.11100000038</v>
      </c>
      <c r="BA60" s="153">
        <f t="shared" si="377"/>
        <v>36192.830999999969</v>
      </c>
      <c r="BB60" s="316">
        <f t="shared" si="293"/>
        <v>9.3828030820213834E-2</v>
      </c>
      <c r="BE60" s="449"/>
      <c r="BF60" s="130" t="s">
        <v>26</v>
      </c>
      <c r="BG60" s="320">
        <f t="shared" si="378"/>
        <v>1480028.4690000024</v>
      </c>
      <c r="BH60" s="321">
        <f t="shared" si="378"/>
        <v>1378291.8030000008</v>
      </c>
      <c r="BI60" s="321">
        <f t="shared" si="378"/>
        <v>94733.496000000014</v>
      </c>
      <c r="BJ60" s="316">
        <f t="shared" si="295"/>
        <v>6.4007887675301106E-2</v>
      </c>
      <c r="BK60" s="320">
        <f t="shared" si="379"/>
        <v>0</v>
      </c>
      <c r="BL60" s="321">
        <f t="shared" si="379"/>
        <v>0</v>
      </c>
      <c r="BM60" s="321">
        <f t="shared" si="379"/>
        <v>0</v>
      </c>
      <c r="BN60" s="316">
        <f t="shared" si="297"/>
        <v>0</v>
      </c>
      <c r="BO60" s="320">
        <f t="shared" si="380"/>
        <v>27456.375</v>
      </c>
      <c r="BP60" s="321">
        <f t="shared" si="380"/>
        <v>24906.2605</v>
      </c>
      <c r="BQ60" s="321">
        <f t="shared" si="380"/>
        <v>2799.8784999999998</v>
      </c>
      <c r="BR60" s="316">
        <f t="shared" si="299"/>
        <v>0.10197553391516541</v>
      </c>
      <c r="BS60" s="320">
        <f t="shared" si="381"/>
        <v>58556.468000000001</v>
      </c>
      <c r="BT60" s="321">
        <f t="shared" si="381"/>
        <v>58556.468000000001</v>
      </c>
      <c r="BU60" s="321">
        <f t="shared" si="381"/>
        <v>0</v>
      </c>
      <c r="BV60" s="316">
        <f t="shared" si="301"/>
        <v>0</v>
      </c>
      <c r="BW60" s="320">
        <f t="shared" si="382"/>
        <v>126475.56240000008</v>
      </c>
      <c r="BX60" s="321">
        <f t="shared" si="382"/>
        <v>126475.56240000008</v>
      </c>
      <c r="BY60" s="321">
        <f t="shared" si="382"/>
        <v>0</v>
      </c>
      <c r="BZ60" s="316">
        <f t="shared" si="303"/>
        <v>0</v>
      </c>
      <c r="CA60" s="319">
        <f t="shared" si="383"/>
        <v>1692516.8744000026</v>
      </c>
      <c r="CB60" s="153">
        <f t="shared" si="383"/>
        <v>1588230.0939000011</v>
      </c>
      <c r="CC60" s="153">
        <f t="shared" si="383"/>
        <v>97533.37450000002</v>
      </c>
      <c r="CD60" s="316">
        <f t="shared" si="305"/>
        <v>5.7626234618532599E-2</v>
      </c>
    </row>
    <row r="61" spans="1:82">
      <c r="A61" s="449"/>
      <c r="B61" s="131" t="s">
        <v>27</v>
      </c>
      <c r="C61" s="156">
        <v>1085896.5309999934</v>
      </c>
      <c r="D61" s="157">
        <v>1002654.8549999986</v>
      </c>
      <c r="E61" s="157">
        <v>78420.169000000038</v>
      </c>
      <c r="F61" s="322">
        <f t="shared" si="280"/>
        <v>7.2216980864450803E-2</v>
      </c>
      <c r="G61" s="156">
        <v>0</v>
      </c>
      <c r="H61" s="157">
        <v>0</v>
      </c>
      <c r="I61" s="157">
        <v>0</v>
      </c>
      <c r="J61" s="322">
        <f t="shared" si="281"/>
        <v>0</v>
      </c>
      <c r="K61" s="156">
        <v>29171.25</v>
      </c>
      <c r="L61" s="157">
        <v>25789.448499999999</v>
      </c>
      <c r="M61" s="157">
        <v>3562.6804999999999</v>
      </c>
      <c r="N61" s="322">
        <f t="shared" si="282"/>
        <v>0.12212985388010456</v>
      </c>
      <c r="O61" s="156">
        <v>126794.0475</v>
      </c>
      <c r="P61" s="157">
        <v>126794.0475</v>
      </c>
      <c r="Q61" s="157">
        <v>0</v>
      </c>
      <c r="R61" s="322">
        <f t="shared" si="283"/>
        <v>0</v>
      </c>
      <c r="S61" s="156">
        <v>95423.066999999937</v>
      </c>
      <c r="T61" s="157">
        <v>95423.066999999937</v>
      </c>
      <c r="U61" s="157">
        <v>0</v>
      </c>
      <c r="V61" s="322">
        <f t="shared" si="284"/>
        <v>0</v>
      </c>
      <c r="W61" s="325">
        <f t="shared" si="376"/>
        <v>1337284.8954999936</v>
      </c>
      <c r="X61" s="160">
        <f t="shared" si="376"/>
        <v>1250661.4179999987</v>
      </c>
      <c r="Y61" s="160">
        <f t="shared" si="376"/>
        <v>81982.84950000004</v>
      </c>
      <c r="Z61" s="322">
        <f t="shared" si="286"/>
        <v>6.1305447908575762E-2</v>
      </c>
      <c r="AC61" s="449"/>
      <c r="AD61" s="131" t="s">
        <v>27</v>
      </c>
      <c r="AE61" s="156">
        <v>308108.7209999999</v>
      </c>
      <c r="AF61" s="157">
        <v>260444.34800000026</v>
      </c>
      <c r="AG61" s="157">
        <v>45959.810000000041</v>
      </c>
      <c r="AH61" s="322">
        <f t="shared" si="287"/>
        <v>0.14916750766038867</v>
      </c>
      <c r="AI61" s="156">
        <v>0</v>
      </c>
      <c r="AJ61" s="157">
        <v>0</v>
      </c>
      <c r="AK61" s="157">
        <v>0</v>
      </c>
      <c r="AL61" s="322">
        <f t="shared" si="288"/>
        <v>0</v>
      </c>
      <c r="AM61" s="156">
        <v>0</v>
      </c>
      <c r="AN61" s="157">
        <v>0</v>
      </c>
      <c r="AO61" s="157">
        <v>0</v>
      </c>
      <c r="AP61" s="322">
        <f t="shared" si="289"/>
        <v>0</v>
      </c>
      <c r="AQ61" s="156">
        <v>2267.6</v>
      </c>
      <c r="AR61" s="157">
        <v>2267.6</v>
      </c>
      <c r="AS61" s="157">
        <v>0</v>
      </c>
      <c r="AT61" s="322">
        <f t="shared" si="290"/>
        <v>0</v>
      </c>
      <c r="AU61" s="156">
        <v>34427.800000000003</v>
      </c>
      <c r="AV61" s="157">
        <v>34427.800000000003</v>
      </c>
      <c r="AW61" s="157">
        <v>0</v>
      </c>
      <c r="AX61" s="322">
        <f t="shared" si="291"/>
        <v>0</v>
      </c>
      <c r="AY61" s="325">
        <f t="shared" si="377"/>
        <v>344804.12099999987</v>
      </c>
      <c r="AZ61" s="160">
        <f t="shared" si="377"/>
        <v>297139.74800000025</v>
      </c>
      <c r="BA61" s="160">
        <f t="shared" si="377"/>
        <v>45959.810000000041</v>
      </c>
      <c r="BB61" s="322">
        <f t="shared" si="293"/>
        <v>0.13329251943598452</v>
      </c>
      <c r="BE61" s="449"/>
      <c r="BF61" s="131" t="s">
        <v>27</v>
      </c>
      <c r="BG61" s="326">
        <f t="shared" si="378"/>
        <v>1394005.2519999933</v>
      </c>
      <c r="BH61" s="327">
        <f t="shared" si="378"/>
        <v>1263099.2029999988</v>
      </c>
      <c r="BI61" s="327">
        <f t="shared" si="378"/>
        <v>124379.97900000008</v>
      </c>
      <c r="BJ61" s="322">
        <f t="shared" si="295"/>
        <v>8.9224899849947387E-2</v>
      </c>
      <c r="BK61" s="326">
        <f t="shared" si="379"/>
        <v>0</v>
      </c>
      <c r="BL61" s="327">
        <f t="shared" si="379"/>
        <v>0</v>
      </c>
      <c r="BM61" s="327">
        <f t="shared" si="379"/>
        <v>0</v>
      </c>
      <c r="BN61" s="322">
        <f t="shared" si="297"/>
        <v>0</v>
      </c>
      <c r="BO61" s="326">
        <f t="shared" si="380"/>
        <v>29171.25</v>
      </c>
      <c r="BP61" s="327">
        <f t="shared" si="380"/>
        <v>25789.448499999999</v>
      </c>
      <c r="BQ61" s="327">
        <f t="shared" si="380"/>
        <v>3562.6804999999999</v>
      </c>
      <c r="BR61" s="322">
        <f t="shared" si="299"/>
        <v>0.12212985388010456</v>
      </c>
      <c r="BS61" s="326">
        <f t="shared" si="381"/>
        <v>129061.64750000001</v>
      </c>
      <c r="BT61" s="327">
        <f t="shared" si="381"/>
        <v>129061.64750000001</v>
      </c>
      <c r="BU61" s="327">
        <f t="shared" si="381"/>
        <v>0</v>
      </c>
      <c r="BV61" s="322">
        <f t="shared" si="301"/>
        <v>0</v>
      </c>
      <c r="BW61" s="326">
        <f t="shared" si="382"/>
        <v>129850.86699999994</v>
      </c>
      <c r="BX61" s="327">
        <f t="shared" si="382"/>
        <v>129850.86699999994</v>
      </c>
      <c r="BY61" s="327">
        <f t="shared" si="382"/>
        <v>0</v>
      </c>
      <c r="BZ61" s="322">
        <f t="shared" si="303"/>
        <v>0</v>
      </c>
      <c r="CA61" s="325">
        <f t="shared" si="383"/>
        <v>1682089.0164999932</v>
      </c>
      <c r="CB61" s="160">
        <f t="shared" si="383"/>
        <v>1547801.1659999986</v>
      </c>
      <c r="CC61" s="160">
        <f t="shared" si="383"/>
        <v>127942.65950000008</v>
      </c>
      <c r="CD61" s="322">
        <f t="shared" si="305"/>
        <v>7.6061765010639437E-2</v>
      </c>
    </row>
    <row r="62" spans="1:82" ht="15">
      <c r="A62" s="449"/>
      <c r="B62" s="132" t="s">
        <v>28</v>
      </c>
      <c r="C62" s="328">
        <f t="shared" ref="C62:E62" si="384">IF(COUNT(C59:C61)=0,"",SUM(C59:C61))</f>
        <v>3030665.3929999955</v>
      </c>
      <c r="D62" s="167">
        <f t="shared" si="384"/>
        <v>2823845.8909999984</v>
      </c>
      <c r="E62" s="167">
        <f t="shared" si="384"/>
        <v>193582.03800000006</v>
      </c>
      <c r="F62" s="329">
        <f t="shared" si="280"/>
        <v>6.3874434454929074E-2</v>
      </c>
      <c r="G62" s="328">
        <f t="shared" ref="G62:I62" si="385">IF(COUNT(G59:G61)=0,"",SUM(G59:G61))</f>
        <v>0</v>
      </c>
      <c r="H62" s="167">
        <f t="shared" si="385"/>
        <v>0</v>
      </c>
      <c r="I62" s="167">
        <f t="shared" si="385"/>
        <v>0</v>
      </c>
      <c r="J62" s="329">
        <f t="shared" si="281"/>
        <v>0</v>
      </c>
      <c r="K62" s="328">
        <f t="shared" ref="K62:M62" si="386">IF(COUNT(K59:K61)=0,"",SUM(K59:K61))</f>
        <v>85868.875</v>
      </c>
      <c r="L62" s="167">
        <f t="shared" si="386"/>
        <v>78428.024000000005</v>
      </c>
      <c r="M62" s="167">
        <f t="shared" si="386"/>
        <v>8249.8585000000003</v>
      </c>
      <c r="N62" s="329">
        <f t="shared" si="282"/>
        <v>9.6075073767998009E-2</v>
      </c>
      <c r="O62" s="328">
        <f t="shared" ref="O62:Q62" si="387">IF(COUNT(O59:O61)=0,"",SUM(O59:O61))</f>
        <v>212530.72950000002</v>
      </c>
      <c r="P62" s="167">
        <f t="shared" si="387"/>
        <v>212530.72950000002</v>
      </c>
      <c r="Q62" s="167">
        <f t="shared" si="387"/>
        <v>0</v>
      </c>
      <c r="R62" s="329">
        <f t="shared" si="283"/>
        <v>0</v>
      </c>
      <c r="S62" s="328">
        <f t="shared" ref="S62:U62" si="388">IF(COUNT(S59:S61)=0,"",SUM(S59:S61))</f>
        <v>301382.90340000007</v>
      </c>
      <c r="T62" s="167">
        <f t="shared" si="388"/>
        <v>301382.90340000007</v>
      </c>
      <c r="U62" s="167">
        <f t="shared" si="388"/>
        <v>0</v>
      </c>
      <c r="V62" s="329">
        <f t="shared" si="284"/>
        <v>0</v>
      </c>
      <c r="W62" s="330">
        <f t="shared" ref="W62:Y62" si="389">IF(COUNT(W59:W61)=0,"",SUM(W59:W61))</f>
        <v>3630447.9008999956</v>
      </c>
      <c r="X62" s="166">
        <f t="shared" si="389"/>
        <v>3416187.5478999987</v>
      </c>
      <c r="Y62" s="166">
        <f t="shared" si="389"/>
        <v>201831.89650000003</v>
      </c>
      <c r="Z62" s="329">
        <f t="shared" si="286"/>
        <v>5.5594213719460203E-2</v>
      </c>
      <c r="AC62" s="449"/>
      <c r="AD62" s="132" t="s">
        <v>28</v>
      </c>
      <c r="AE62" s="328">
        <f t="shared" ref="AE62:AG62" si="390">IF(COUNT(AE59:AE61)=0,"",SUM(AE59:AE61))</f>
        <v>937887.82499999972</v>
      </c>
      <c r="AF62" s="167">
        <f t="shared" si="390"/>
        <v>820200.92100000079</v>
      </c>
      <c r="AG62" s="167">
        <f t="shared" si="390"/>
        <v>110082.06100000002</v>
      </c>
      <c r="AH62" s="329">
        <f t="shared" si="287"/>
        <v>0.11737231048926353</v>
      </c>
      <c r="AI62" s="328">
        <f t="shared" ref="AI62:AK62" si="391">IF(COUNT(AI59:AI61)=0,"",SUM(AI59:AI61))</f>
        <v>0</v>
      </c>
      <c r="AJ62" s="167">
        <f t="shared" si="391"/>
        <v>0</v>
      </c>
      <c r="AK62" s="167">
        <f t="shared" si="391"/>
        <v>0</v>
      </c>
      <c r="AL62" s="329">
        <f t="shared" si="288"/>
        <v>0</v>
      </c>
      <c r="AM62" s="328">
        <f t="shared" ref="AM62:AO62" si="392">IF(COUNT(AM59:AM61)=0,"",SUM(AM59:AM61))</f>
        <v>0</v>
      </c>
      <c r="AN62" s="167">
        <f t="shared" si="392"/>
        <v>0</v>
      </c>
      <c r="AO62" s="167">
        <f t="shared" si="392"/>
        <v>0</v>
      </c>
      <c r="AP62" s="329">
        <f t="shared" si="289"/>
        <v>0</v>
      </c>
      <c r="AQ62" s="328">
        <f t="shared" ref="AQ62:AS62" si="393">IF(COUNT(AQ59:AQ61)=0,"",SUM(AQ59:AQ61))</f>
        <v>4508.5</v>
      </c>
      <c r="AR62" s="167">
        <f t="shared" si="393"/>
        <v>4508.5</v>
      </c>
      <c r="AS62" s="167">
        <f t="shared" si="393"/>
        <v>0</v>
      </c>
      <c r="AT62" s="329">
        <f t="shared" si="290"/>
        <v>0</v>
      </c>
      <c r="AU62" s="328">
        <f t="shared" ref="AU62:AW62" si="394">IF(COUNT(AU59:AU61)=0,"",SUM(AU59:AU61))</f>
        <v>101719.2</v>
      </c>
      <c r="AV62" s="167">
        <f t="shared" si="394"/>
        <v>101719.2</v>
      </c>
      <c r="AW62" s="167">
        <f t="shared" si="394"/>
        <v>0</v>
      </c>
      <c r="AX62" s="329">
        <f t="shared" si="291"/>
        <v>0</v>
      </c>
      <c r="AY62" s="330">
        <f t="shared" ref="AY62:BA62" si="395">IF(COUNT(AY59:AY61)=0,"",SUM(AY59:AY61))</f>
        <v>1044115.5249999997</v>
      </c>
      <c r="AZ62" s="166">
        <f t="shared" si="395"/>
        <v>926428.62100000074</v>
      </c>
      <c r="BA62" s="166">
        <f t="shared" si="395"/>
        <v>110082.06100000002</v>
      </c>
      <c r="BB62" s="329">
        <f t="shared" si="293"/>
        <v>0.10543092058706822</v>
      </c>
      <c r="BE62" s="449"/>
      <c r="BF62" s="132" t="s">
        <v>28</v>
      </c>
      <c r="BG62" s="328">
        <f t="shared" ref="BG62:BI62" si="396">IF(COUNT(BG59:BG61)=0,"",SUM(BG59:BG61))</f>
        <v>3968553.2179999952</v>
      </c>
      <c r="BH62" s="167">
        <f t="shared" si="396"/>
        <v>3644046.8119999995</v>
      </c>
      <c r="BI62" s="167">
        <f t="shared" si="396"/>
        <v>303664.09900000005</v>
      </c>
      <c r="BJ62" s="329">
        <f t="shared" si="295"/>
        <v>7.6517582685469335E-2</v>
      </c>
      <c r="BK62" s="328">
        <f t="shared" ref="BK62:BM62" si="397">IF(COUNT(BK59:BK61)=0,"",SUM(BK59:BK61))</f>
        <v>0</v>
      </c>
      <c r="BL62" s="167">
        <f t="shared" si="397"/>
        <v>0</v>
      </c>
      <c r="BM62" s="167">
        <f t="shared" si="397"/>
        <v>0</v>
      </c>
      <c r="BN62" s="329">
        <f t="shared" si="297"/>
        <v>0</v>
      </c>
      <c r="BO62" s="328">
        <f t="shared" ref="BO62:BQ62" si="398">IF(COUNT(BO59:BO61)=0,"",SUM(BO59:BO61))</f>
        <v>85868.875</v>
      </c>
      <c r="BP62" s="167">
        <f t="shared" si="398"/>
        <v>78428.024000000005</v>
      </c>
      <c r="BQ62" s="167">
        <f t="shared" si="398"/>
        <v>8249.8585000000003</v>
      </c>
      <c r="BR62" s="329">
        <f t="shared" si="299"/>
        <v>9.6075073767998009E-2</v>
      </c>
      <c r="BS62" s="328">
        <f t="shared" ref="BS62:BU62" si="399">IF(COUNT(BS59:BS61)=0,"",SUM(BS59:BS61))</f>
        <v>217039.22950000002</v>
      </c>
      <c r="BT62" s="167">
        <f t="shared" si="399"/>
        <v>217039.22950000002</v>
      </c>
      <c r="BU62" s="167">
        <f t="shared" si="399"/>
        <v>0</v>
      </c>
      <c r="BV62" s="329">
        <f t="shared" si="301"/>
        <v>0</v>
      </c>
      <c r="BW62" s="328">
        <f t="shared" ref="BW62:BY62" si="400">IF(COUNT(BW59:BW61)=0,"",SUM(BW59:BW61))</f>
        <v>403102.10340000014</v>
      </c>
      <c r="BX62" s="167">
        <f t="shared" si="400"/>
        <v>403102.10340000014</v>
      </c>
      <c r="BY62" s="167">
        <f t="shared" si="400"/>
        <v>0</v>
      </c>
      <c r="BZ62" s="329">
        <f t="shared" si="303"/>
        <v>0</v>
      </c>
      <c r="CA62" s="330">
        <f t="shared" ref="CA62:CC62" si="401">IF(COUNT(CA59:CA61)=0,"",SUM(CA59:CA61))</f>
        <v>4674563.4258999955</v>
      </c>
      <c r="CB62" s="166">
        <f t="shared" si="401"/>
        <v>4342616.1688999999</v>
      </c>
      <c r="CC62" s="166">
        <f t="shared" si="401"/>
        <v>311913.95750000008</v>
      </c>
      <c r="CD62" s="329">
        <f t="shared" si="305"/>
        <v>6.6725794278841594E-2</v>
      </c>
    </row>
    <row r="63" spans="1:82" ht="15.75" thickBot="1">
      <c r="A63" s="450"/>
      <c r="B63" s="133" t="s">
        <v>55</v>
      </c>
      <c r="C63" s="337">
        <f t="shared" ref="C63:E63" si="402">SUM(C62,C58,C54,C50)</f>
        <v>9181055.8739999998</v>
      </c>
      <c r="D63" s="180">
        <f t="shared" si="402"/>
        <v>8680439.3119999971</v>
      </c>
      <c r="E63" s="180">
        <f t="shared" si="402"/>
        <v>457378.61000000004</v>
      </c>
      <c r="F63" s="338">
        <f t="shared" si="280"/>
        <v>4.9817648021864121E-2</v>
      </c>
      <c r="G63" s="337">
        <f t="shared" ref="G63:I63" si="403">SUM(G62,G58,G54,G50)</f>
        <v>0</v>
      </c>
      <c r="H63" s="180">
        <f t="shared" si="403"/>
        <v>0</v>
      </c>
      <c r="I63" s="180">
        <f t="shared" si="403"/>
        <v>0</v>
      </c>
      <c r="J63" s="338">
        <f t="shared" si="281"/>
        <v>0</v>
      </c>
      <c r="K63" s="337">
        <f t="shared" ref="K63:M63" si="404">SUM(K62,K58,K54,K50)</f>
        <v>85868.875</v>
      </c>
      <c r="L63" s="180">
        <f t="shared" si="404"/>
        <v>78428.024000000005</v>
      </c>
      <c r="M63" s="180">
        <f t="shared" si="404"/>
        <v>8249.8585000000003</v>
      </c>
      <c r="N63" s="338">
        <f t="shared" si="282"/>
        <v>9.6075073767998009E-2</v>
      </c>
      <c r="O63" s="337">
        <f t="shared" ref="O63:Q63" si="405">SUM(O62,O58,O54,O50)</f>
        <v>687040.16024999996</v>
      </c>
      <c r="P63" s="180">
        <f t="shared" si="405"/>
        <v>687040.16024999996</v>
      </c>
      <c r="Q63" s="180">
        <f t="shared" si="405"/>
        <v>0</v>
      </c>
      <c r="R63" s="338">
        <f t="shared" si="283"/>
        <v>0</v>
      </c>
      <c r="S63" s="337">
        <f t="shared" ref="S63:U63" si="406">SUM(S62,S58,S54,S50)</f>
        <v>1035654.1003500002</v>
      </c>
      <c r="T63" s="180">
        <f t="shared" si="406"/>
        <v>1035654.1003500002</v>
      </c>
      <c r="U63" s="180">
        <f t="shared" si="406"/>
        <v>0</v>
      </c>
      <c r="V63" s="338">
        <f t="shared" si="284"/>
        <v>0</v>
      </c>
      <c r="W63" s="337">
        <f t="shared" ref="W63:Y63" si="407">SUM(W62,W58,W54,W50)</f>
        <v>10989619.009599999</v>
      </c>
      <c r="X63" s="180">
        <f t="shared" si="407"/>
        <v>10481561.596599998</v>
      </c>
      <c r="Y63" s="180">
        <f t="shared" si="407"/>
        <v>465628.46850000002</v>
      </c>
      <c r="Z63" s="338">
        <f t="shared" si="286"/>
        <v>4.2369846315258933E-2</v>
      </c>
      <c r="AC63" s="450"/>
      <c r="AD63" s="133" t="s">
        <v>55</v>
      </c>
      <c r="AE63" s="337">
        <f t="shared" ref="AE63:AG63" si="408">SUM(AE62,AE58,AE54,AE50)</f>
        <v>2656057.4050000003</v>
      </c>
      <c r="AF63" s="180">
        <f t="shared" si="408"/>
        <v>2390748.0620000008</v>
      </c>
      <c r="AG63" s="180">
        <f t="shared" si="408"/>
        <v>250031.69500000007</v>
      </c>
      <c r="AH63" s="338">
        <f t="shared" si="287"/>
        <v>9.4136404781507366E-2</v>
      </c>
      <c r="AI63" s="337">
        <f t="shared" ref="AI63:AK63" si="409">SUM(AI62,AI58,AI54,AI50)</f>
        <v>0</v>
      </c>
      <c r="AJ63" s="180">
        <f t="shared" si="409"/>
        <v>0</v>
      </c>
      <c r="AK63" s="180">
        <f t="shared" si="409"/>
        <v>0</v>
      </c>
      <c r="AL63" s="338">
        <f t="shared" si="288"/>
        <v>0</v>
      </c>
      <c r="AM63" s="337">
        <f t="shared" ref="AM63:AO63" si="410">SUM(AM62,AM58,AM54,AM50)</f>
        <v>0</v>
      </c>
      <c r="AN63" s="180">
        <f t="shared" si="410"/>
        <v>0</v>
      </c>
      <c r="AO63" s="180">
        <f t="shared" si="410"/>
        <v>0</v>
      </c>
      <c r="AP63" s="338">
        <f t="shared" si="289"/>
        <v>0</v>
      </c>
      <c r="AQ63" s="337">
        <f t="shared" ref="AQ63:AS63" si="411">SUM(AQ62,AQ58,AQ54,AQ50)</f>
        <v>15083.9</v>
      </c>
      <c r="AR63" s="180">
        <f t="shared" si="411"/>
        <v>15083.9</v>
      </c>
      <c r="AS63" s="180">
        <f t="shared" si="411"/>
        <v>0</v>
      </c>
      <c r="AT63" s="338">
        <f t="shared" si="290"/>
        <v>0</v>
      </c>
      <c r="AU63" s="337">
        <f t="shared" ref="AU63:AW63" si="412">SUM(AU62,AU58,AU54,AU50)</f>
        <v>441937</v>
      </c>
      <c r="AV63" s="180">
        <f t="shared" si="412"/>
        <v>441937</v>
      </c>
      <c r="AW63" s="180">
        <f t="shared" si="412"/>
        <v>0</v>
      </c>
      <c r="AX63" s="338">
        <f t="shared" si="291"/>
        <v>0</v>
      </c>
      <c r="AY63" s="337">
        <f t="shared" ref="AY63:BA63" si="413">SUM(AY62,AY58,AY54,AY50)</f>
        <v>3113078.3050000006</v>
      </c>
      <c r="AZ63" s="180">
        <f t="shared" si="413"/>
        <v>2847768.9620000008</v>
      </c>
      <c r="BA63" s="180">
        <f t="shared" si="413"/>
        <v>250031.69500000007</v>
      </c>
      <c r="BB63" s="338">
        <f t="shared" si="293"/>
        <v>8.0316545394446798E-2</v>
      </c>
      <c r="BE63" s="450"/>
      <c r="BF63" s="133" t="s">
        <v>55</v>
      </c>
      <c r="BG63" s="337">
        <f t="shared" ref="BG63:BI63" si="414">SUM(BG62,BG58,BG54,BG50)</f>
        <v>11837113.278999999</v>
      </c>
      <c r="BH63" s="180">
        <f t="shared" si="414"/>
        <v>11071187.373999998</v>
      </c>
      <c r="BI63" s="180">
        <f t="shared" si="414"/>
        <v>707410.30500000005</v>
      </c>
      <c r="BJ63" s="338">
        <f t="shared" si="295"/>
        <v>5.9762062618341535E-2</v>
      </c>
      <c r="BK63" s="337">
        <f t="shared" ref="BK63:BM63" si="415">SUM(BK62,BK58,BK54,BK50)</f>
        <v>0</v>
      </c>
      <c r="BL63" s="180">
        <f t="shared" si="415"/>
        <v>0</v>
      </c>
      <c r="BM63" s="180">
        <f t="shared" si="415"/>
        <v>0</v>
      </c>
      <c r="BN63" s="338">
        <f t="shared" si="297"/>
        <v>0</v>
      </c>
      <c r="BO63" s="337">
        <f t="shared" ref="BO63:BQ63" si="416">SUM(BO62,BO58,BO54,BO50)</f>
        <v>85868.875</v>
      </c>
      <c r="BP63" s="180">
        <f t="shared" si="416"/>
        <v>78428.024000000005</v>
      </c>
      <c r="BQ63" s="180">
        <f t="shared" si="416"/>
        <v>8249.8585000000003</v>
      </c>
      <c r="BR63" s="338">
        <f t="shared" si="299"/>
        <v>9.6075073767998009E-2</v>
      </c>
      <c r="BS63" s="337">
        <f t="shared" ref="BS63:BU63" si="417">SUM(BS62,BS58,BS54,BS50)</f>
        <v>702124.06024999998</v>
      </c>
      <c r="BT63" s="180">
        <f t="shared" si="417"/>
        <v>702124.06024999998</v>
      </c>
      <c r="BU63" s="180">
        <f t="shared" si="417"/>
        <v>0</v>
      </c>
      <c r="BV63" s="338">
        <f t="shared" si="301"/>
        <v>0</v>
      </c>
      <c r="BW63" s="337">
        <f t="shared" ref="BW63:BY63" si="418">SUM(BW62,BW58,BW54,BW50)</f>
        <v>1477591.10035</v>
      </c>
      <c r="BX63" s="180">
        <f t="shared" si="418"/>
        <v>1477591.10035</v>
      </c>
      <c r="BY63" s="180">
        <f t="shared" si="418"/>
        <v>0</v>
      </c>
      <c r="BZ63" s="338">
        <f t="shared" si="303"/>
        <v>0</v>
      </c>
      <c r="CA63" s="337">
        <f t="shared" ref="CA63:CC63" si="419">SUM(CA62,CA58,CA54,CA50)</f>
        <v>14102697.3146</v>
      </c>
      <c r="CB63" s="180">
        <f t="shared" si="419"/>
        <v>13329330.558599997</v>
      </c>
      <c r="CC63" s="180">
        <f t="shared" si="419"/>
        <v>715660.16350000002</v>
      </c>
      <c r="CD63" s="338">
        <f t="shared" si="305"/>
        <v>5.0746332246605304E-2</v>
      </c>
    </row>
    <row r="64" spans="1:82">
      <c r="A64" t="s">
        <v>396</v>
      </c>
    </row>
    <row r="65" spans="1:82" ht="15" thickBot="1"/>
    <row r="66" spans="1:82" ht="19.5" thickBot="1">
      <c r="A66" s="477" t="s">
        <v>392</v>
      </c>
      <c r="B66" s="478"/>
      <c r="C66" s="474" t="s">
        <v>0</v>
      </c>
      <c r="D66" s="475"/>
      <c r="E66" s="475"/>
      <c r="F66" s="476"/>
      <c r="G66" s="474" t="s">
        <v>9</v>
      </c>
      <c r="H66" s="475"/>
      <c r="I66" s="475"/>
      <c r="J66" s="476"/>
      <c r="K66" s="474" t="s">
        <v>393</v>
      </c>
      <c r="L66" s="475"/>
      <c r="M66" s="475"/>
      <c r="N66" s="476"/>
      <c r="O66" s="474" t="s">
        <v>375</v>
      </c>
      <c r="P66" s="475"/>
      <c r="Q66" s="475"/>
      <c r="R66" s="476"/>
      <c r="S66" s="474" t="s">
        <v>377</v>
      </c>
      <c r="T66" s="475"/>
      <c r="U66" s="475"/>
      <c r="V66" s="476"/>
      <c r="W66" s="474" t="s">
        <v>376</v>
      </c>
      <c r="X66" s="475"/>
      <c r="Y66" s="475"/>
      <c r="Z66" s="476"/>
      <c r="AC66" s="477" t="s">
        <v>394</v>
      </c>
      <c r="AD66" s="478"/>
      <c r="AE66" s="474" t="s">
        <v>0</v>
      </c>
      <c r="AF66" s="475"/>
      <c r="AG66" s="475"/>
      <c r="AH66" s="476"/>
      <c r="AI66" s="474" t="s">
        <v>9</v>
      </c>
      <c r="AJ66" s="475"/>
      <c r="AK66" s="475"/>
      <c r="AL66" s="476"/>
      <c r="AM66" s="474" t="s">
        <v>393</v>
      </c>
      <c r="AN66" s="475"/>
      <c r="AO66" s="475"/>
      <c r="AP66" s="476"/>
      <c r="AQ66" s="474" t="s">
        <v>375</v>
      </c>
      <c r="AR66" s="475"/>
      <c r="AS66" s="475"/>
      <c r="AT66" s="476"/>
      <c r="AU66" s="474" t="s">
        <v>377</v>
      </c>
      <c r="AV66" s="475"/>
      <c r="AW66" s="475"/>
      <c r="AX66" s="476"/>
      <c r="AY66" s="474" t="s">
        <v>376</v>
      </c>
      <c r="AZ66" s="475"/>
      <c r="BA66" s="475"/>
      <c r="BB66" s="476"/>
      <c r="BE66" s="477" t="s">
        <v>395</v>
      </c>
      <c r="BF66" s="478"/>
      <c r="BG66" s="474" t="s">
        <v>0</v>
      </c>
      <c r="BH66" s="475"/>
      <c r="BI66" s="475"/>
      <c r="BJ66" s="476"/>
      <c r="BK66" s="474" t="s">
        <v>9</v>
      </c>
      <c r="BL66" s="475"/>
      <c r="BM66" s="475"/>
      <c r="BN66" s="476"/>
      <c r="BO66" s="474" t="s">
        <v>393</v>
      </c>
      <c r="BP66" s="475"/>
      <c r="BQ66" s="475"/>
      <c r="BR66" s="476"/>
      <c r="BS66" s="474" t="s">
        <v>375</v>
      </c>
      <c r="BT66" s="475"/>
      <c r="BU66" s="475"/>
      <c r="BV66" s="476"/>
      <c r="BW66" s="474" t="s">
        <v>377</v>
      </c>
      <c r="BX66" s="475"/>
      <c r="BY66" s="475"/>
      <c r="BZ66" s="476"/>
      <c r="CA66" s="474" t="s">
        <v>376</v>
      </c>
      <c r="CB66" s="475"/>
      <c r="CC66" s="475"/>
      <c r="CD66" s="476"/>
    </row>
    <row r="67" spans="1:82" ht="75" thickBot="1">
      <c r="A67" s="479"/>
      <c r="B67" s="480"/>
      <c r="C67" s="307" t="s">
        <v>52</v>
      </c>
      <c r="D67" s="308" t="s">
        <v>53</v>
      </c>
      <c r="E67" s="308" t="s">
        <v>51</v>
      </c>
      <c r="F67" s="309" t="s">
        <v>51</v>
      </c>
      <c r="G67" s="307" t="s">
        <v>52</v>
      </c>
      <c r="H67" s="308" t="s">
        <v>53</v>
      </c>
      <c r="I67" s="308" t="s">
        <v>51</v>
      </c>
      <c r="J67" s="309" t="s">
        <v>51</v>
      </c>
      <c r="K67" s="307" t="s">
        <v>52</v>
      </c>
      <c r="L67" s="308" t="s">
        <v>53</v>
      </c>
      <c r="M67" s="308" t="s">
        <v>51</v>
      </c>
      <c r="N67" s="309" t="s">
        <v>51</v>
      </c>
      <c r="O67" s="307" t="s">
        <v>52</v>
      </c>
      <c r="P67" s="308" t="s">
        <v>53</v>
      </c>
      <c r="Q67" s="308" t="s">
        <v>51</v>
      </c>
      <c r="R67" s="309" t="s">
        <v>51</v>
      </c>
      <c r="S67" s="307" t="s">
        <v>52</v>
      </c>
      <c r="T67" s="308" t="s">
        <v>53</v>
      </c>
      <c r="U67" s="308" t="s">
        <v>51</v>
      </c>
      <c r="V67" s="309" t="s">
        <v>51</v>
      </c>
      <c r="W67" s="307" t="s">
        <v>52</v>
      </c>
      <c r="X67" s="308" t="s">
        <v>53</v>
      </c>
      <c r="Y67" s="308" t="s">
        <v>51</v>
      </c>
      <c r="Z67" s="309" t="s">
        <v>51</v>
      </c>
      <c r="AC67" s="479"/>
      <c r="AD67" s="480"/>
      <c r="AE67" s="307" t="s">
        <v>52</v>
      </c>
      <c r="AF67" s="308" t="s">
        <v>53</v>
      </c>
      <c r="AG67" s="308" t="s">
        <v>51</v>
      </c>
      <c r="AH67" s="309" t="s">
        <v>51</v>
      </c>
      <c r="AI67" s="307" t="s">
        <v>52</v>
      </c>
      <c r="AJ67" s="308" t="s">
        <v>53</v>
      </c>
      <c r="AK67" s="308" t="s">
        <v>51</v>
      </c>
      <c r="AL67" s="309" t="s">
        <v>51</v>
      </c>
      <c r="AM67" s="307" t="s">
        <v>52</v>
      </c>
      <c r="AN67" s="308" t="s">
        <v>53</v>
      </c>
      <c r="AO67" s="308" t="s">
        <v>51</v>
      </c>
      <c r="AP67" s="309" t="s">
        <v>51</v>
      </c>
      <c r="AQ67" s="307" t="s">
        <v>52</v>
      </c>
      <c r="AR67" s="308" t="s">
        <v>53</v>
      </c>
      <c r="AS67" s="308" t="s">
        <v>51</v>
      </c>
      <c r="AT67" s="309" t="s">
        <v>51</v>
      </c>
      <c r="AU67" s="307" t="s">
        <v>52</v>
      </c>
      <c r="AV67" s="308" t="s">
        <v>53</v>
      </c>
      <c r="AW67" s="308" t="s">
        <v>51</v>
      </c>
      <c r="AX67" s="309" t="s">
        <v>51</v>
      </c>
      <c r="AY67" s="307" t="s">
        <v>52</v>
      </c>
      <c r="AZ67" s="308" t="s">
        <v>53</v>
      </c>
      <c r="BA67" s="308" t="s">
        <v>51</v>
      </c>
      <c r="BB67" s="309" t="s">
        <v>51</v>
      </c>
      <c r="BE67" s="479"/>
      <c r="BF67" s="480"/>
      <c r="BG67" s="307" t="s">
        <v>52</v>
      </c>
      <c r="BH67" s="308" t="s">
        <v>53</v>
      </c>
      <c r="BI67" s="308" t="s">
        <v>51</v>
      </c>
      <c r="BJ67" s="309" t="s">
        <v>51</v>
      </c>
      <c r="BK67" s="307" t="s">
        <v>52</v>
      </c>
      <c r="BL67" s="308" t="s">
        <v>53</v>
      </c>
      <c r="BM67" s="308" t="s">
        <v>51</v>
      </c>
      <c r="BN67" s="309" t="s">
        <v>51</v>
      </c>
      <c r="BO67" s="307" t="s">
        <v>52</v>
      </c>
      <c r="BP67" s="308" t="s">
        <v>53</v>
      </c>
      <c r="BQ67" s="308" t="s">
        <v>51</v>
      </c>
      <c r="BR67" s="309" t="s">
        <v>51</v>
      </c>
      <c r="BS67" s="307" t="s">
        <v>52</v>
      </c>
      <c r="BT67" s="308" t="s">
        <v>53</v>
      </c>
      <c r="BU67" s="308" t="s">
        <v>51</v>
      </c>
      <c r="BV67" s="309" t="s">
        <v>51</v>
      </c>
      <c r="BW67" s="307" t="s">
        <v>52</v>
      </c>
      <c r="BX67" s="308" t="s">
        <v>53</v>
      </c>
      <c r="BY67" s="308" t="s">
        <v>51</v>
      </c>
      <c r="BZ67" s="309" t="s">
        <v>51</v>
      </c>
      <c r="CA67" s="307" t="s">
        <v>52</v>
      </c>
      <c r="CB67" s="308" t="s">
        <v>53</v>
      </c>
      <c r="CC67" s="308" t="s">
        <v>51</v>
      </c>
      <c r="CD67" s="309" t="s">
        <v>51</v>
      </c>
    </row>
    <row r="68" spans="1:82">
      <c r="A68" s="448">
        <v>2019</v>
      </c>
      <c r="B68" s="134" t="s">
        <v>13</v>
      </c>
      <c r="C68" s="142">
        <v>801554.50800000189</v>
      </c>
      <c r="D68" s="143">
        <v>768913.1890000006</v>
      </c>
      <c r="E68" s="143">
        <v>30219.97099999998</v>
      </c>
      <c r="F68" s="310">
        <f t="shared" ref="F68:F84" si="420">IF(AND(ISNUMBER(C68),ISNUMBER(E68)), IF(C68=0, 0, E68/C68), "")</f>
        <v>3.770170424891417E-2</v>
      </c>
      <c r="G68" s="142">
        <v>0</v>
      </c>
      <c r="H68" s="143">
        <v>0</v>
      </c>
      <c r="I68" s="143">
        <v>0</v>
      </c>
      <c r="J68" s="310">
        <f t="shared" ref="J68:J84" si="421">IF(AND(ISNUMBER(G68),ISNUMBER(I68)), IF(G68=0, 0, I68/G68), "")</f>
        <v>0</v>
      </c>
      <c r="K68" s="142">
        <v>29202</v>
      </c>
      <c r="L68" s="143">
        <v>27547.282999999999</v>
      </c>
      <c r="M68" s="143">
        <v>1859.492</v>
      </c>
      <c r="N68" s="310">
        <f t="shared" ref="N68:N84" si="422">IF(AND(ISNUMBER(K68),ISNUMBER(M68)), IF(K68=0, 0, M68/K68), "")</f>
        <v>6.3676871447161151E-2</v>
      </c>
      <c r="O68" s="142">
        <v>66920.842999999993</v>
      </c>
      <c r="P68" s="143">
        <v>66920.842999999993</v>
      </c>
      <c r="Q68" s="143">
        <v>0</v>
      </c>
      <c r="R68" s="310">
        <f t="shared" ref="R68:R84" si="423">IF(AND(ISNUMBER(O68),ISNUMBER(Q68)), IF(O68=0, 0, Q68/O68), "")</f>
        <v>0</v>
      </c>
      <c r="S68" s="142">
        <v>127131.7953</v>
      </c>
      <c r="T68" s="143">
        <v>127131.7953</v>
      </c>
      <c r="U68" s="143">
        <v>0</v>
      </c>
      <c r="V68" s="310">
        <f t="shared" ref="V68:V84" si="424">IF(AND(ISNUMBER(S68),ISNUMBER(U68)), IF(S68=0, 0, U68/S68), "")</f>
        <v>0</v>
      </c>
      <c r="W68" s="313">
        <f t="shared" ref="W68:Y70" si="425">IF(COUNT(C68,G68,K68,O68,S68)&lt;5,"",SUM(C68,G68,K68,O68,S68))</f>
        <v>1024809.1463000019</v>
      </c>
      <c r="X68" s="146">
        <f t="shared" si="425"/>
        <v>990513.11030000064</v>
      </c>
      <c r="Y68" s="146">
        <f t="shared" si="425"/>
        <v>32079.462999999978</v>
      </c>
      <c r="Z68" s="310">
        <f t="shared" ref="Z68:Z84" si="426">IF(AND(ISNUMBER(W68),ISNUMBER(Y68)), IF(W68=0, 0, Y68/W68), "")</f>
        <v>3.130286562704921E-2</v>
      </c>
      <c r="AC68" s="448">
        <v>2019</v>
      </c>
      <c r="AD68" s="134" t="s">
        <v>13</v>
      </c>
      <c r="AE68" s="142">
        <v>234163.43499999985</v>
      </c>
      <c r="AF68" s="143">
        <v>210660.27599999993</v>
      </c>
      <c r="AG68" s="143">
        <v>22598.210999999959</v>
      </c>
      <c r="AH68" s="310">
        <f t="shared" ref="AH68:AH84" si="427">IF(AND(ISNUMBER(AE68),ISNUMBER(AG68)), IF(AE68=0, 0, AG68/AE68), "")</f>
        <v>9.6506147511886187E-2</v>
      </c>
      <c r="AI68" s="142">
        <v>2626.9809999999993</v>
      </c>
      <c r="AJ68" s="143">
        <v>2582.6039999999994</v>
      </c>
      <c r="AK68" s="143">
        <v>24.392000000000003</v>
      </c>
      <c r="AL68" s="310">
        <f t="shared" ref="AL68:AL84" si="428">IF(AND(ISNUMBER(AI68),ISNUMBER(AK68)), IF(AI68=0, 0, AK68/AI68), "")</f>
        <v>9.2851832578918578E-3</v>
      </c>
      <c r="AM68" s="142">
        <v>0</v>
      </c>
      <c r="AN68" s="143">
        <v>0</v>
      </c>
      <c r="AO68" s="143">
        <v>0</v>
      </c>
      <c r="AP68" s="310">
        <f t="shared" ref="AP68:AP84" si="429">IF(AND(ISNUMBER(AM68),ISNUMBER(AO68)), IF(AM68=0, 0, AO68/AM68), "")</f>
        <v>0</v>
      </c>
      <c r="AQ68" s="142">
        <v>1489.7</v>
      </c>
      <c r="AR68" s="143">
        <v>1489.7</v>
      </c>
      <c r="AS68" s="143">
        <v>0</v>
      </c>
      <c r="AT68" s="310">
        <f t="shared" ref="AT68:AT84" si="430">IF(AND(ISNUMBER(AQ68),ISNUMBER(AS68)), IF(AQ68=0, 0, AS68/AQ68), "")</f>
        <v>0</v>
      </c>
      <c r="AU68" s="142">
        <v>25931.19</v>
      </c>
      <c r="AV68" s="143">
        <v>25931.19</v>
      </c>
      <c r="AW68" s="143">
        <v>0</v>
      </c>
      <c r="AX68" s="310">
        <f t="shared" ref="AX68:AX84" si="431">IF(AND(ISNUMBER(AU68),ISNUMBER(AW68)), IF(AU68=0, 0, AW68/AU68), "")</f>
        <v>0</v>
      </c>
      <c r="AY68" s="313">
        <f t="shared" ref="AY68:BA70" si="432">IF(COUNT(AE68,AI68,AM68,AQ68,AU68)&lt;5,"",SUM(AE68,AI68,AM68,AQ68,AU68))</f>
        <v>264211.30599999987</v>
      </c>
      <c r="AZ68" s="146">
        <f t="shared" si="432"/>
        <v>240663.76999999993</v>
      </c>
      <c r="BA68" s="146">
        <f t="shared" si="432"/>
        <v>22622.602999999959</v>
      </c>
      <c r="BB68" s="310">
        <f t="shared" ref="BB68:BB84" si="433">IF(AND(ISNUMBER(AY68),ISNUMBER(BA68)), IF(AY68=0, 0, BA68/AY68), "")</f>
        <v>8.5623145135204665E-2</v>
      </c>
      <c r="BE68" s="448">
        <v>2019</v>
      </c>
      <c r="BF68" s="134" t="s">
        <v>13</v>
      </c>
      <c r="BG68" s="314">
        <f t="shared" ref="BG68:BI70" si="434">IF(COUNT(C68, AE68)&lt;2, "", C68+AE68)</f>
        <v>1035717.9430000017</v>
      </c>
      <c r="BH68" s="315">
        <f t="shared" si="434"/>
        <v>979573.46500000055</v>
      </c>
      <c r="BI68" s="315">
        <f t="shared" si="434"/>
        <v>52818.181999999942</v>
      </c>
      <c r="BJ68" s="310">
        <f t="shared" ref="BJ68:BJ84" si="435">IF(AND(ISNUMBER(BG68),ISNUMBER(BI68)), IF(BG68=0, 0, BI68/BG68), "")</f>
        <v>5.0996685301221874E-2</v>
      </c>
      <c r="BK68" s="314">
        <f t="shared" ref="BK68:BM70" si="436">IF(COUNT(G68, AI68)&lt;2, "", G68+AI68)</f>
        <v>2626.9809999999993</v>
      </c>
      <c r="BL68" s="315">
        <f t="shared" si="436"/>
        <v>2582.6039999999994</v>
      </c>
      <c r="BM68" s="315">
        <f t="shared" si="436"/>
        <v>24.392000000000003</v>
      </c>
      <c r="BN68" s="310">
        <f t="shared" ref="BN68:BN84" si="437">IF(AND(ISNUMBER(BK68),ISNUMBER(BM68)), IF(BK68=0, 0, BM68/BK68), "")</f>
        <v>9.2851832578918578E-3</v>
      </c>
      <c r="BO68" s="314">
        <f t="shared" ref="BO68:BQ70" si="438">IF(COUNT(K68, AM68)&lt;2, "", K68+AM68)</f>
        <v>29202</v>
      </c>
      <c r="BP68" s="315">
        <f t="shared" si="438"/>
        <v>27547.282999999999</v>
      </c>
      <c r="BQ68" s="315">
        <f t="shared" si="438"/>
        <v>1859.492</v>
      </c>
      <c r="BR68" s="310">
        <f t="shared" ref="BR68:BR84" si="439">IF(AND(ISNUMBER(BO68),ISNUMBER(BQ68)), IF(BO68=0, 0, BQ68/BO68), "")</f>
        <v>6.3676871447161151E-2</v>
      </c>
      <c r="BS68" s="314">
        <f t="shared" ref="BS68:BU70" si="440">IF(COUNT(O68, AQ68)&lt;2, "", O68+AQ68)</f>
        <v>68410.542999999991</v>
      </c>
      <c r="BT68" s="315">
        <f t="shared" si="440"/>
        <v>68410.542999999991</v>
      </c>
      <c r="BU68" s="315">
        <f t="shared" si="440"/>
        <v>0</v>
      </c>
      <c r="BV68" s="310">
        <f t="shared" ref="BV68:BV84" si="441">IF(AND(ISNUMBER(BS68),ISNUMBER(BU68)), IF(BS68=0, 0, BU68/BS68), "")</f>
        <v>0</v>
      </c>
      <c r="BW68" s="314">
        <f t="shared" ref="BW68:BY70" si="442">IF(COUNT(S68, AU68)&lt;2, "", S68+AU68)</f>
        <v>153062.9853</v>
      </c>
      <c r="BX68" s="315">
        <f t="shared" si="442"/>
        <v>153062.9853</v>
      </c>
      <c r="BY68" s="315">
        <f t="shared" si="442"/>
        <v>0</v>
      </c>
      <c r="BZ68" s="310">
        <f t="shared" ref="BZ68:BZ84" si="443">IF(AND(ISNUMBER(BW68),ISNUMBER(BY68)), IF(BW68=0, 0, BY68/BW68), "")</f>
        <v>0</v>
      </c>
      <c r="CA68" s="313">
        <f t="shared" ref="CA68:CC70" si="444">IF(COUNT(BG68,BK68,BO68,BS68,BW68)&lt;5,"",SUM(BG68,BK68,BO68,BS68,BW68))</f>
        <v>1289020.4523000019</v>
      </c>
      <c r="CB68" s="146">
        <f t="shared" si="444"/>
        <v>1231176.8803000008</v>
      </c>
      <c r="CC68" s="146">
        <f t="shared" si="444"/>
        <v>54702.065999999941</v>
      </c>
      <c r="CD68" s="310">
        <f t="shared" ref="CD68:CD84" si="445">IF(AND(ISNUMBER(CA68),ISNUMBER(CC68)), IF(CA68=0, 0, CC68/CA68), "")</f>
        <v>4.2436926351629975E-2</v>
      </c>
    </row>
    <row r="69" spans="1:82">
      <c r="A69" s="449"/>
      <c r="B69" s="130" t="s">
        <v>14</v>
      </c>
      <c r="C69" s="149">
        <v>1213856.2130000007</v>
      </c>
      <c r="D69" s="150">
        <v>1122835.0479999988</v>
      </c>
      <c r="E69" s="150">
        <v>82546.913000000102</v>
      </c>
      <c r="F69" s="316">
        <f t="shared" si="420"/>
        <v>6.8003864144657186E-2</v>
      </c>
      <c r="G69" s="149">
        <v>0</v>
      </c>
      <c r="H69" s="150">
        <v>0</v>
      </c>
      <c r="I69" s="150">
        <v>0</v>
      </c>
      <c r="J69" s="316">
        <f t="shared" si="421"/>
        <v>0</v>
      </c>
      <c r="K69" s="149">
        <v>26277.25</v>
      </c>
      <c r="L69" s="150">
        <v>23011.728999999999</v>
      </c>
      <c r="M69" s="150">
        <v>3347.085</v>
      </c>
      <c r="N69" s="316">
        <f t="shared" si="422"/>
        <v>0.12737577181782722</v>
      </c>
      <c r="O69" s="149">
        <v>87381.760749999972</v>
      </c>
      <c r="P69" s="150">
        <v>87381.760749999972</v>
      </c>
      <c r="Q69" s="150">
        <v>0</v>
      </c>
      <c r="R69" s="316">
        <f t="shared" si="423"/>
        <v>0</v>
      </c>
      <c r="S69" s="149">
        <v>101141.34359999996</v>
      </c>
      <c r="T69" s="150">
        <v>101141.34359999996</v>
      </c>
      <c r="U69" s="150">
        <v>0</v>
      </c>
      <c r="V69" s="316">
        <f t="shared" si="424"/>
        <v>0</v>
      </c>
      <c r="W69" s="319">
        <f t="shared" si="425"/>
        <v>1428656.5673500006</v>
      </c>
      <c r="X69" s="153">
        <f t="shared" si="425"/>
        <v>1334369.8813499988</v>
      </c>
      <c r="Y69" s="153">
        <f t="shared" si="425"/>
        <v>85893.998000000109</v>
      </c>
      <c r="Z69" s="316">
        <f t="shared" si="426"/>
        <v>6.0122215487605914E-2</v>
      </c>
      <c r="AC69" s="449"/>
      <c r="AD69" s="130" t="s">
        <v>14</v>
      </c>
      <c r="AE69" s="149">
        <v>345183.33799999993</v>
      </c>
      <c r="AF69" s="150">
        <v>305448.77600000025</v>
      </c>
      <c r="AG69" s="150">
        <v>37080.421999999999</v>
      </c>
      <c r="AH69" s="316">
        <f t="shared" si="427"/>
        <v>0.10742239823870063</v>
      </c>
      <c r="AI69" s="149">
        <v>6394.36</v>
      </c>
      <c r="AJ69" s="150">
        <v>6048.1390000000029</v>
      </c>
      <c r="AK69" s="150">
        <v>291.62200000000007</v>
      </c>
      <c r="AL69" s="316">
        <f t="shared" si="428"/>
        <v>4.5606127900212075E-2</v>
      </c>
      <c r="AM69" s="149">
        <v>0</v>
      </c>
      <c r="AN69" s="150">
        <v>0</v>
      </c>
      <c r="AO69" s="150">
        <v>0</v>
      </c>
      <c r="AP69" s="316">
        <f t="shared" si="429"/>
        <v>0</v>
      </c>
      <c r="AQ69" s="149">
        <v>1746.4</v>
      </c>
      <c r="AR69" s="150">
        <v>1746.4</v>
      </c>
      <c r="AS69" s="150">
        <v>0</v>
      </c>
      <c r="AT69" s="316">
        <f t="shared" si="430"/>
        <v>0</v>
      </c>
      <c r="AU69" s="149">
        <v>26871</v>
      </c>
      <c r="AV69" s="150">
        <v>26871</v>
      </c>
      <c r="AW69" s="150">
        <v>0</v>
      </c>
      <c r="AX69" s="316">
        <f t="shared" si="431"/>
        <v>0</v>
      </c>
      <c r="AY69" s="319">
        <f t="shared" si="432"/>
        <v>380195.09799999994</v>
      </c>
      <c r="AZ69" s="153">
        <f t="shared" si="432"/>
        <v>340114.31500000029</v>
      </c>
      <c r="BA69" s="153">
        <f t="shared" si="432"/>
        <v>37372.044000000002</v>
      </c>
      <c r="BB69" s="316">
        <f t="shared" si="433"/>
        <v>9.8297016969955797E-2</v>
      </c>
      <c r="BE69" s="449"/>
      <c r="BF69" s="130" t="s">
        <v>14</v>
      </c>
      <c r="BG69" s="320">
        <f t="shared" si="434"/>
        <v>1559039.5510000007</v>
      </c>
      <c r="BH69" s="321">
        <f t="shared" si="434"/>
        <v>1428283.8239999991</v>
      </c>
      <c r="BI69" s="321">
        <f t="shared" si="434"/>
        <v>119627.33500000011</v>
      </c>
      <c r="BJ69" s="316">
        <f t="shared" si="435"/>
        <v>7.6731430529308017E-2</v>
      </c>
      <c r="BK69" s="320">
        <f t="shared" si="436"/>
        <v>6394.36</v>
      </c>
      <c r="BL69" s="321">
        <f t="shared" si="436"/>
        <v>6048.1390000000029</v>
      </c>
      <c r="BM69" s="321">
        <f t="shared" si="436"/>
        <v>291.62200000000007</v>
      </c>
      <c r="BN69" s="316">
        <f t="shared" si="437"/>
        <v>4.5606127900212075E-2</v>
      </c>
      <c r="BO69" s="320">
        <f t="shared" si="438"/>
        <v>26277.25</v>
      </c>
      <c r="BP69" s="321">
        <f t="shared" si="438"/>
        <v>23011.728999999999</v>
      </c>
      <c r="BQ69" s="321">
        <f t="shared" si="438"/>
        <v>3347.085</v>
      </c>
      <c r="BR69" s="316">
        <f t="shared" si="439"/>
        <v>0.12737577181782722</v>
      </c>
      <c r="BS69" s="320">
        <f t="shared" si="440"/>
        <v>89128.160749999966</v>
      </c>
      <c r="BT69" s="321">
        <f t="shared" si="440"/>
        <v>89128.160749999966</v>
      </c>
      <c r="BU69" s="321">
        <f t="shared" si="440"/>
        <v>0</v>
      </c>
      <c r="BV69" s="316">
        <f t="shared" si="441"/>
        <v>0</v>
      </c>
      <c r="BW69" s="320">
        <f t="shared" si="442"/>
        <v>128012.34359999996</v>
      </c>
      <c r="BX69" s="321">
        <f t="shared" si="442"/>
        <v>128012.34359999996</v>
      </c>
      <c r="BY69" s="321">
        <f t="shared" si="442"/>
        <v>0</v>
      </c>
      <c r="BZ69" s="316">
        <f t="shared" si="443"/>
        <v>0</v>
      </c>
      <c r="CA69" s="319">
        <f t="shared" si="444"/>
        <v>1808851.6653500008</v>
      </c>
      <c r="CB69" s="153">
        <f t="shared" si="444"/>
        <v>1674484.1963499992</v>
      </c>
      <c r="CC69" s="153">
        <f t="shared" si="444"/>
        <v>123266.04200000012</v>
      </c>
      <c r="CD69" s="316">
        <f t="shared" si="445"/>
        <v>6.8146020130483695E-2</v>
      </c>
    </row>
    <row r="70" spans="1:82">
      <c r="A70" s="449"/>
      <c r="B70" s="131" t="s">
        <v>15</v>
      </c>
      <c r="C70" s="156">
        <v>1038607.3920000008</v>
      </c>
      <c r="D70" s="157">
        <v>935318.93800000055</v>
      </c>
      <c r="E70" s="157">
        <v>95072.551000000007</v>
      </c>
      <c r="F70" s="322">
        <f t="shared" si="420"/>
        <v>9.1538488684278427E-2</v>
      </c>
      <c r="G70" s="156">
        <v>0</v>
      </c>
      <c r="H70" s="157">
        <v>0</v>
      </c>
      <c r="I70" s="157">
        <v>0</v>
      </c>
      <c r="J70" s="322">
        <f t="shared" si="421"/>
        <v>0</v>
      </c>
      <c r="K70" s="156">
        <v>22683.875</v>
      </c>
      <c r="L70" s="157">
        <v>19152.019499999999</v>
      </c>
      <c r="M70" s="157">
        <v>3236.4425000000001</v>
      </c>
      <c r="N70" s="322">
        <f t="shared" si="422"/>
        <v>0.14267590964947569</v>
      </c>
      <c r="O70" s="156">
        <v>116655.8375000001</v>
      </c>
      <c r="P70" s="157">
        <v>116655.8375000001</v>
      </c>
      <c r="Q70" s="157">
        <v>0</v>
      </c>
      <c r="R70" s="322">
        <f t="shared" si="423"/>
        <v>0</v>
      </c>
      <c r="S70" s="156">
        <v>113232.59195000006</v>
      </c>
      <c r="T70" s="157">
        <v>113232.59195000006</v>
      </c>
      <c r="U70" s="157">
        <v>0</v>
      </c>
      <c r="V70" s="322">
        <f t="shared" si="424"/>
        <v>0</v>
      </c>
      <c r="W70" s="325">
        <f t="shared" si="425"/>
        <v>1291179.6964500011</v>
      </c>
      <c r="X70" s="160">
        <f t="shared" si="425"/>
        <v>1184359.3869500007</v>
      </c>
      <c r="Y70" s="160">
        <f t="shared" si="425"/>
        <v>98308.993500000011</v>
      </c>
      <c r="Z70" s="322">
        <f t="shared" si="426"/>
        <v>7.6138893579486264E-2</v>
      </c>
      <c r="AC70" s="449"/>
      <c r="AD70" s="131" t="s">
        <v>15</v>
      </c>
      <c r="AE70" s="156">
        <v>324411.52600000007</v>
      </c>
      <c r="AF70" s="157">
        <v>283487.12099999993</v>
      </c>
      <c r="AG70" s="157">
        <v>38194.500999999975</v>
      </c>
      <c r="AH70" s="322">
        <f t="shared" si="427"/>
        <v>0.11773472253263889</v>
      </c>
      <c r="AI70" s="156">
        <v>10707.192000000003</v>
      </c>
      <c r="AJ70" s="157">
        <v>9902.3170000000082</v>
      </c>
      <c r="AK70" s="157">
        <v>731.94799999999998</v>
      </c>
      <c r="AL70" s="322">
        <f t="shared" si="428"/>
        <v>6.8360406724750966E-2</v>
      </c>
      <c r="AM70" s="156">
        <v>0</v>
      </c>
      <c r="AN70" s="157">
        <v>0</v>
      </c>
      <c r="AO70" s="157">
        <v>0</v>
      </c>
      <c r="AP70" s="322">
        <f t="shared" si="429"/>
        <v>0</v>
      </c>
      <c r="AQ70" s="156">
        <v>2348.6999999999998</v>
      </c>
      <c r="AR70" s="157">
        <v>2348.6999999999998</v>
      </c>
      <c r="AS70" s="157">
        <v>0</v>
      </c>
      <c r="AT70" s="322">
        <f t="shared" si="430"/>
        <v>0</v>
      </c>
      <c r="AU70" s="156">
        <v>26101.54</v>
      </c>
      <c r="AV70" s="157">
        <v>26101.54</v>
      </c>
      <c r="AW70" s="157">
        <v>0</v>
      </c>
      <c r="AX70" s="322">
        <f t="shared" si="431"/>
        <v>0</v>
      </c>
      <c r="AY70" s="325">
        <f t="shared" si="432"/>
        <v>363568.95800000004</v>
      </c>
      <c r="AZ70" s="160">
        <f t="shared" si="432"/>
        <v>321839.6779999999</v>
      </c>
      <c r="BA70" s="160">
        <f t="shared" si="432"/>
        <v>38926.448999999971</v>
      </c>
      <c r="BB70" s="322">
        <f t="shared" si="433"/>
        <v>0.10706758138575727</v>
      </c>
      <c r="BE70" s="449"/>
      <c r="BF70" s="131" t="s">
        <v>15</v>
      </c>
      <c r="BG70" s="326">
        <f t="shared" si="434"/>
        <v>1363018.918000001</v>
      </c>
      <c r="BH70" s="327">
        <f t="shared" si="434"/>
        <v>1218806.0590000004</v>
      </c>
      <c r="BI70" s="327">
        <f t="shared" si="434"/>
        <v>133267.05199999997</v>
      </c>
      <c r="BJ70" s="322">
        <f t="shared" si="435"/>
        <v>9.7773442642708694E-2</v>
      </c>
      <c r="BK70" s="326">
        <f t="shared" si="436"/>
        <v>10707.192000000003</v>
      </c>
      <c r="BL70" s="327">
        <f t="shared" si="436"/>
        <v>9902.3170000000082</v>
      </c>
      <c r="BM70" s="327">
        <f t="shared" si="436"/>
        <v>731.94799999999998</v>
      </c>
      <c r="BN70" s="322">
        <f t="shared" si="437"/>
        <v>6.8360406724750966E-2</v>
      </c>
      <c r="BO70" s="326">
        <f t="shared" si="438"/>
        <v>22683.875</v>
      </c>
      <c r="BP70" s="327">
        <f t="shared" si="438"/>
        <v>19152.019499999999</v>
      </c>
      <c r="BQ70" s="327">
        <f t="shared" si="438"/>
        <v>3236.4425000000001</v>
      </c>
      <c r="BR70" s="322">
        <f t="shared" si="439"/>
        <v>0.14267590964947569</v>
      </c>
      <c r="BS70" s="326">
        <f t="shared" si="440"/>
        <v>119004.53750000009</v>
      </c>
      <c r="BT70" s="327">
        <f t="shared" si="440"/>
        <v>119004.53750000009</v>
      </c>
      <c r="BU70" s="327">
        <f t="shared" si="440"/>
        <v>0</v>
      </c>
      <c r="BV70" s="322">
        <f t="shared" si="441"/>
        <v>0</v>
      </c>
      <c r="BW70" s="326">
        <f t="shared" si="442"/>
        <v>139334.13195000007</v>
      </c>
      <c r="BX70" s="327">
        <f t="shared" si="442"/>
        <v>139334.13195000007</v>
      </c>
      <c r="BY70" s="327">
        <f t="shared" si="442"/>
        <v>0</v>
      </c>
      <c r="BZ70" s="322">
        <f t="shared" si="443"/>
        <v>0</v>
      </c>
      <c r="CA70" s="325">
        <f t="shared" si="444"/>
        <v>1654748.6544500012</v>
      </c>
      <c r="CB70" s="160">
        <f t="shared" si="444"/>
        <v>1506199.0649500005</v>
      </c>
      <c r="CC70" s="160">
        <f t="shared" si="444"/>
        <v>137235.44249999998</v>
      </c>
      <c r="CD70" s="322">
        <f t="shared" si="445"/>
        <v>8.2934312791820189E-2</v>
      </c>
    </row>
    <row r="71" spans="1:82" ht="15">
      <c r="A71" s="449"/>
      <c r="B71" s="132" t="s">
        <v>16</v>
      </c>
      <c r="C71" s="328">
        <f t="shared" ref="C71:E71" si="446">IF(COUNT(C68:C70)=0,"",SUM(C68:C70))</f>
        <v>3054018.1130000036</v>
      </c>
      <c r="D71" s="167">
        <f t="shared" si="446"/>
        <v>2827067.1749999998</v>
      </c>
      <c r="E71" s="167">
        <f t="shared" si="446"/>
        <v>207839.43500000008</v>
      </c>
      <c r="F71" s="329">
        <f t="shared" si="420"/>
        <v>6.8054421195241896E-2</v>
      </c>
      <c r="G71" s="328">
        <f t="shared" ref="G71:I71" si="447">IF(COUNT(G68:G70)=0,"",SUM(G68:G70))</f>
        <v>0</v>
      </c>
      <c r="H71" s="167">
        <f t="shared" si="447"/>
        <v>0</v>
      </c>
      <c r="I71" s="167">
        <f t="shared" si="447"/>
        <v>0</v>
      </c>
      <c r="J71" s="329">
        <f t="shared" si="421"/>
        <v>0</v>
      </c>
      <c r="K71" s="328">
        <f t="shared" ref="K71:M71" si="448">IF(COUNT(K68:K70)=0,"",SUM(K68:K70))</f>
        <v>78163.125</v>
      </c>
      <c r="L71" s="167">
        <f t="shared" si="448"/>
        <v>69711.031499999997</v>
      </c>
      <c r="M71" s="167">
        <f t="shared" si="448"/>
        <v>8443.0195000000003</v>
      </c>
      <c r="N71" s="329">
        <f t="shared" si="422"/>
        <v>0.10801793684681876</v>
      </c>
      <c r="O71" s="328">
        <f t="shared" ref="O71:Q71" si="449">IF(COUNT(O68:O70)=0,"",SUM(O68:O70))</f>
        <v>270958.44125000003</v>
      </c>
      <c r="P71" s="167">
        <f t="shared" si="449"/>
        <v>270958.44125000003</v>
      </c>
      <c r="Q71" s="167">
        <f t="shared" si="449"/>
        <v>0</v>
      </c>
      <c r="R71" s="329">
        <f t="shared" si="423"/>
        <v>0</v>
      </c>
      <c r="S71" s="328">
        <f t="shared" ref="S71:U71" si="450">IF(COUNT(S68:S70)=0,"",SUM(S68:S70))</f>
        <v>341505.73085000005</v>
      </c>
      <c r="T71" s="167">
        <f t="shared" si="450"/>
        <v>341505.73085000005</v>
      </c>
      <c r="U71" s="167">
        <f t="shared" si="450"/>
        <v>0</v>
      </c>
      <c r="V71" s="329">
        <f t="shared" si="424"/>
        <v>0</v>
      </c>
      <c r="W71" s="330">
        <f t="shared" ref="W71:Y71" si="451">IF(COUNT(W68:W70)=0,"",SUM(W68:W70))</f>
        <v>3744645.4101000037</v>
      </c>
      <c r="X71" s="166">
        <f t="shared" si="451"/>
        <v>3509242.3785999999</v>
      </c>
      <c r="Y71" s="166">
        <f t="shared" si="451"/>
        <v>216282.45450000011</v>
      </c>
      <c r="Z71" s="329">
        <f t="shared" si="426"/>
        <v>5.7757793012028907E-2</v>
      </c>
      <c r="AC71" s="449"/>
      <c r="AD71" s="132" t="s">
        <v>16</v>
      </c>
      <c r="AE71" s="328">
        <f t="shared" ref="AE71:AG71" si="452">IF(COUNT(AE68:AE70)=0,"",SUM(AE68:AE70))</f>
        <v>903758.29899999988</v>
      </c>
      <c r="AF71" s="167">
        <f t="shared" si="452"/>
        <v>799596.17300000007</v>
      </c>
      <c r="AG71" s="167">
        <f t="shared" si="452"/>
        <v>97873.133999999933</v>
      </c>
      <c r="AH71" s="329">
        <f t="shared" si="427"/>
        <v>0.1082956959933819</v>
      </c>
      <c r="AI71" s="328">
        <f t="shared" ref="AI71:AK71" si="453">IF(COUNT(AI68:AI70)=0,"",SUM(AI68:AI70))</f>
        <v>19728.533000000003</v>
      </c>
      <c r="AJ71" s="167">
        <f t="shared" si="453"/>
        <v>18533.060000000012</v>
      </c>
      <c r="AK71" s="167">
        <f t="shared" si="453"/>
        <v>1047.962</v>
      </c>
      <c r="AL71" s="329">
        <f t="shared" si="428"/>
        <v>5.3119104192896643E-2</v>
      </c>
      <c r="AM71" s="328">
        <f t="shared" ref="AM71:AO71" si="454">IF(COUNT(AM68:AM70)=0,"",SUM(AM68:AM70))</f>
        <v>0</v>
      </c>
      <c r="AN71" s="167">
        <f t="shared" si="454"/>
        <v>0</v>
      </c>
      <c r="AO71" s="167">
        <f t="shared" si="454"/>
        <v>0</v>
      </c>
      <c r="AP71" s="329">
        <f t="shared" si="429"/>
        <v>0</v>
      </c>
      <c r="AQ71" s="328">
        <f t="shared" ref="AQ71:AS71" si="455">IF(COUNT(AQ68:AQ70)=0,"",SUM(AQ68:AQ70))</f>
        <v>5584.8</v>
      </c>
      <c r="AR71" s="167">
        <f t="shared" si="455"/>
        <v>5584.8</v>
      </c>
      <c r="AS71" s="167">
        <f t="shared" si="455"/>
        <v>0</v>
      </c>
      <c r="AT71" s="329">
        <f t="shared" si="430"/>
        <v>0</v>
      </c>
      <c r="AU71" s="328">
        <f t="shared" ref="AU71:AW71" si="456">IF(COUNT(AU68:AU70)=0,"",SUM(AU68:AU70))</f>
        <v>78903.73000000001</v>
      </c>
      <c r="AV71" s="167">
        <f t="shared" si="456"/>
        <v>78903.73000000001</v>
      </c>
      <c r="AW71" s="167">
        <f t="shared" si="456"/>
        <v>0</v>
      </c>
      <c r="AX71" s="329">
        <f t="shared" si="431"/>
        <v>0</v>
      </c>
      <c r="AY71" s="330">
        <f t="shared" ref="AY71:BA71" si="457">IF(COUNT(AY68:AY70)=0,"",SUM(AY68:AY70))</f>
        <v>1007975.362</v>
      </c>
      <c r="AZ71" s="166">
        <f t="shared" si="457"/>
        <v>902617.76300000004</v>
      </c>
      <c r="BA71" s="166">
        <f t="shared" si="457"/>
        <v>98921.095999999932</v>
      </c>
      <c r="BB71" s="329">
        <f t="shared" si="433"/>
        <v>9.8138406680618781E-2</v>
      </c>
      <c r="BE71" s="449"/>
      <c r="BF71" s="132" t="s">
        <v>16</v>
      </c>
      <c r="BG71" s="328">
        <f t="shared" ref="BG71:BI71" si="458">IF(COUNT(BG68:BG70)=0,"",SUM(BG68:BG70))</f>
        <v>3957776.4120000033</v>
      </c>
      <c r="BH71" s="167">
        <f t="shared" si="458"/>
        <v>3626663.3480000002</v>
      </c>
      <c r="BI71" s="167">
        <f t="shared" si="458"/>
        <v>305712.56900000002</v>
      </c>
      <c r="BJ71" s="329">
        <f t="shared" si="435"/>
        <v>7.7243516857869371E-2</v>
      </c>
      <c r="BK71" s="328">
        <f t="shared" ref="BK71:BM71" si="459">IF(COUNT(BK68:BK70)=0,"",SUM(BK68:BK70))</f>
        <v>19728.533000000003</v>
      </c>
      <c r="BL71" s="167">
        <f t="shared" si="459"/>
        <v>18533.060000000012</v>
      </c>
      <c r="BM71" s="167">
        <f t="shared" si="459"/>
        <v>1047.962</v>
      </c>
      <c r="BN71" s="329">
        <f t="shared" si="437"/>
        <v>5.3119104192896643E-2</v>
      </c>
      <c r="BO71" s="328">
        <f t="shared" ref="BO71:BQ71" si="460">IF(COUNT(BO68:BO70)=0,"",SUM(BO68:BO70))</f>
        <v>78163.125</v>
      </c>
      <c r="BP71" s="167">
        <f t="shared" si="460"/>
        <v>69711.031499999997</v>
      </c>
      <c r="BQ71" s="167">
        <f t="shared" si="460"/>
        <v>8443.0195000000003</v>
      </c>
      <c r="BR71" s="329">
        <f t="shared" si="439"/>
        <v>0.10801793684681876</v>
      </c>
      <c r="BS71" s="328">
        <f t="shared" ref="BS71:BU71" si="461">IF(COUNT(BS68:BS70)=0,"",SUM(BS68:BS70))</f>
        <v>276543.24125000008</v>
      </c>
      <c r="BT71" s="167">
        <f t="shared" si="461"/>
        <v>276543.24125000008</v>
      </c>
      <c r="BU71" s="167">
        <f t="shared" si="461"/>
        <v>0</v>
      </c>
      <c r="BV71" s="329">
        <f t="shared" si="441"/>
        <v>0</v>
      </c>
      <c r="BW71" s="328">
        <f t="shared" ref="BW71:BY71" si="462">IF(COUNT(BW68:BW70)=0,"",SUM(BW68:BW70))</f>
        <v>420409.46085000003</v>
      </c>
      <c r="BX71" s="167">
        <f t="shared" si="462"/>
        <v>420409.46085000003</v>
      </c>
      <c r="BY71" s="167">
        <f t="shared" si="462"/>
        <v>0</v>
      </c>
      <c r="BZ71" s="329">
        <f t="shared" si="443"/>
        <v>0</v>
      </c>
      <c r="CA71" s="330">
        <f t="shared" ref="CA71:CC71" si="463">IF(COUNT(CA68:CA70)=0,"",SUM(CA68:CA70))</f>
        <v>4752620.7721000034</v>
      </c>
      <c r="CB71" s="166">
        <f t="shared" si="463"/>
        <v>4411860.1416000007</v>
      </c>
      <c r="CC71" s="166">
        <f t="shared" si="463"/>
        <v>315203.55050000001</v>
      </c>
      <c r="CD71" s="329">
        <f t="shared" si="445"/>
        <v>6.6322049583754913E-2</v>
      </c>
    </row>
    <row r="72" spans="1:82">
      <c r="A72" s="449"/>
      <c r="B72" s="129" t="s">
        <v>17</v>
      </c>
      <c r="C72" s="170">
        <v>844400.06700000016</v>
      </c>
      <c r="D72" s="171">
        <v>763805.83000000089</v>
      </c>
      <c r="E72" s="171">
        <v>76206.991000000009</v>
      </c>
      <c r="F72" s="331">
        <f t="shared" si="420"/>
        <v>9.0249863753267559E-2</v>
      </c>
      <c r="G72" s="170">
        <v>0</v>
      </c>
      <c r="H72" s="171">
        <v>0</v>
      </c>
      <c r="I72" s="171">
        <v>0</v>
      </c>
      <c r="J72" s="331">
        <f t="shared" si="421"/>
        <v>0</v>
      </c>
      <c r="K72" s="170">
        <v>25033.321</v>
      </c>
      <c r="L72" s="171">
        <v>23868.508000000002</v>
      </c>
      <c r="M72" s="171">
        <v>1312.3495</v>
      </c>
      <c r="N72" s="331">
        <f t="shared" si="422"/>
        <v>5.2424107053155276E-2</v>
      </c>
      <c r="O72" s="170">
        <v>52514.546000000031</v>
      </c>
      <c r="P72" s="171">
        <v>52514.546000000031</v>
      </c>
      <c r="Q72" s="171">
        <v>0</v>
      </c>
      <c r="R72" s="331">
        <f t="shared" si="423"/>
        <v>0</v>
      </c>
      <c r="S72" s="170">
        <v>115297.72264999998</v>
      </c>
      <c r="T72" s="171">
        <v>115297.72264999998</v>
      </c>
      <c r="U72" s="171">
        <v>0</v>
      </c>
      <c r="V72" s="331">
        <f t="shared" si="424"/>
        <v>0</v>
      </c>
      <c r="W72" s="334">
        <f t="shared" ref="W72:Y74" si="464">IF(COUNT(C72,G72,K72,O72,S72)&lt;5,"",SUM(C72,G72,K72,O72,S72))</f>
        <v>1037245.6566500001</v>
      </c>
      <c r="X72" s="174">
        <f t="shared" si="464"/>
        <v>955486.60665000102</v>
      </c>
      <c r="Y72" s="174">
        <f t="shared" si="464"/>
        <v>77519.340500000006</v>
      </c>
      <c r="Z72" s="331">
        <f t="shared" si="426"/>
        <v>7.4735758113815373E-2</v>
      </c>
      <c r="AC72" s="449"/>
      <c r="AD72" s="129" t="s">
        <v>17</v>
      </c>
      <c r="AE72" s="170">
        <v>245439.70800000007</v>
      </c>
      <c r="AF72" s="171">
        <v>216096.58199999999</v>
      </c>
      <c r="AG72" s="171">
        <v>27898.404000000002</v>
      </c>
      <c r="AH72" s="331">
        <f t="shared" si="427"/>
        <v>0.11366703549044312</v>
      </c>
      <c r="AI72" s="170">
        <v>15358.212999999991</v>
      </c>
      <c r="AJ72" s="171">
        <v>14348.510999999997</v>
      </c>
      <c r="AK72" s="171">
        <v>912.053</v>
      </c>
      <c r="AL72" s="331">
        <f t="shared" si="428"/>
        <v>5.9385359481601181E-2</v>
      </c>
      <c r="AM72" s="170">
        <v>0</v>
      </c>
      <c r="AN72" s="171">
        <v>0</v>
      </c>
      <c r="AO72" s="171">
        <v>0</v>
      </c>
      <c r="AP72" s="331">
        <f t="shared" si="429"/>
        <v>0</v>
      </c>
      <c r="AQ72" s="170">
        <v>1076</v>
      </c>
      <c r="AR72" s="171">
        <v>1076</v>
      </c>
      <c r="AS72" s="171">
        <v>0</v>
      </c>
      <c r="AT72" s="331">
        <f t="shared" si="430"/>
        <v>0</v>
      </c>
      <c r="AU72" s="170">
        <v>22083.893</v>
      </c>
      <c r="AV72" s="171">
        <v>22083.893</v>
      </c>
      <c r="AW72" s="171">
        <v>0</v>
      </c>
      <c r="AX72" s="331">
        <f t="shared" si="431"/>
        <v>0</v>
      </c>
      <c r="AY72" s="334">
        <f t="shared" ref="AY72:BA74" si="465">IF(COUNT(AE72,AI72,AM72,AQ72,AU72)&lt;5,"",SUM(AE72,AI72,AM72,AQ72,AU72))</f>
        <v>283957.81400000007</v>
      </c>
      <c r="AZ72" s="174">
        <f t="shared" si="465"/>
        <v>253604.986</v>
      </c>
      <c r="BA72" s="174">
        <f t="shared" si="465"/>
        <v>28810.457000000002</v>
      </c>
      <c r="BB72" s="331">
        <f t="shared" si="433"/>
        <v>0.10146034227464505</v>
      </c>
      <c r="BE72" s="449"/>
      <c r="BF72" s="129" t="s">
        <v>17</v>
      </c>
      <c r="BG72" s="335">
        <f t="shared" ref="BG72:BI74" si="466">IF(COUNT(C72, AE72)&lt;2, "", C72+AE72)</f>
        <v>1089839.7750000001</v>
      </c>
      <c r="BH72" s="336">
        <f t="shared" si="466"/>
        <v>979902.41200000094</v>
      </c>
      <c r="BI72" s="336">
        <f t="shared" si="466"/>
        <v>104105.39500000002</v>
      </c>
      <c r="BJ72" s="331">
        <f t="shared" si="435"/>
        <v>9.5523578225065242E-2</v>
      </c>
      <c r="BK72" s="335">
        <f t="shared" ref="BK72:BM74" si="467">IF(COUNT(G72, AI72)&lt;2, "", G72+AI72)</f>
        <v>15358.212999999991</v>
      </c>
      <c r="BL72" s="336">
        <f t="shared" si="467"/>
        <v>14348.510999999997</v>
      </c>
      <c r="BM72" s="336">
        <f t="shared" si="467"/>
        <v>912.053</v>
      </c>
      <c r="BN72" s="331">
        <f t="shared" si="437"/>
        <v>5.9385359481601181E-2</v>
      </c>
      <c r="BO72" s="335">
        <f t="shared" ref="BO72:BQ74" si="468">IF(COUNT(K72, AM72)&lt;2, "", K72+AM72)</f>
        <v>25033.321</v>
      </c>
      <c r="BP72" s="336">
        <f t="shared" si="468"/>
        <v>23868.508000000002</v>
      </c>
      <c r="BQ72" s="336">
        <f t="shared" si="468"/>
        <v>1312.3495</v>
      </c>
      <c r="BR72" s="331">
        <f t="shared" si="439"/>
        <v>5.2424107053155276E-2</v>
      </c>
      <c r="BS72" s="335">
        <f t="shared" ref="BS72:BU74" si="469">IF(COUNT(O72, AQ72)&lt;2, "", O72+AQ72)</f>
        <v>53590.546000000031</v>
      </c>
      <c r="BT72" s="336">
        <f t="shared" si="469"/>
        <v>53590.546000000031</v>
      </c>
      <c r="BU72" s="336">
        <f t="shared" si="469"/>
        <v>0</v>
      </c>
      <c r="BV72" s="331">
        <f t="shared" si="441"/>
        <v>0</v>
      </c>
      <c r="BW72" s="335">
        <f t="shared" ref="BW72:BY74" si="470">IF(COUNT(S72, AU72)&lt;2, "", S72+AU72)</f>
        <v>137381.61564999999</v>
      </c>
      <c r="BX72" s="336">
        <f t="shared" si="470"/>
        <v>137381.61564999999</v>
      </c>
      <c r="BY72" s="336">
        <f t="shared" si="470"/>
        <v>0</v>
      </c>
      <c r="BZ72" s="331">
        <f t="shared" si="443"/>
        <v>0</v>
      </c>
      <c r="CA72" s="334">
        <f t="shared" ref="CA72:CC74" si="471">IF(COUNT(BG72,BK72,BO72,BS72,BW72)&lt;5,"",SUM(BG72,BK72,BO72,BS72,BW72))</f>
        <v>1321203.4706500003</v>
      </c>
      <c r="CB72" s="174">
        <f t="shared" si="471"/>
        <v>1209091.5926500009</v>
      </c>
      <c r="CC72" s="174">
        <f t="shared" si="471"/>
        <v>106329.79750000002</v>
      </c>
      <c r="CD72" s="331">
        <f t="shared" si="445"/>
        <v>8.0479502107036027E-2</v>
      </c>
    </row>
    <row r="73" spans="1:82">
      <c r="A73" s="449"/>
      <c r="B73" s="130" t="s">
        <v>18</v>
      </c>
      <c r="C73" s="149">
        <v>549279.50199999963</v>
      </c>
      <c r="D73" s="150">
        <v>524774.20999999973</v>
      </c>
      <c r="E73" s="150">
        <v>22460.616000000009</v>
      </c>
      <c r="F73" s="316">
        <f t="shared" si="420"/>
        <v>4.089105076417001E-2</v>
      </c>
      <c r="G73" s="149">
        <v>0</v>
      </c>
      <c r="H73" s="150">
        <v>0</v>
      </c>
      <c r="I73" s="150">
        <v>0</v>
      </c>
      <c r="J73" s="316">
        <f t="shared" si="421"/>
        <v>0</v>
      </c>
      <c r="K73" s="149">
        <v>28649.391500000002</v>
      </c>
      <c r="L73" s="150">
        <v>27200.033500000001</v>
      </c>
      <c r="M73" s="150">
        <v>1373.9010000000001</v>
      </c>
      <c r="N73" s="316">
        <f t="shared" si="422"/>
        <v>4.7955678220949302E-2</v>
      </c>
      <c r="O73" s="149">
        <v>21100.28300000005</v>
      </c>
      <c r="P73" s="150">
        <v>21100.28300000005</v>
      </c>
      <c r="Q73" s="150">
        <v>0</v>
      </c>
      <c r="R73" s="316">
        <f t="shared" si="423"/>
        <v>0</v>
      </c>
      <c r="S73" s="149">
        <v>97679.332099999912</v>
      </c>
      <c r="T73" s="150">
        <v>97679.332099999912</v>
      </c>
      <c r="U73" s="150">
        <v>0</v>
      </c>
      <c r="V73" s="316">
        <f t="shared" si="424"/>
        <v>0</v>
      </c>
      <c r="W73" s="319">
        <f t="shared" si="464"/>
        <v>696708.50859999959</v>
      </c>
      <c r="X73" s="153">
        <f t="shared" si="464"/>
        <v>670753.85859999969</v>
      </c>
      <c r="Y73" s="153">
        <f t="shared" si="464"/>
        <v>23834.517000000011</v>
      </c>
      <c r="Z73" s="316">
        <f t="shared" si="426"/>
        <v>3.4210170689452701E-2</v>
      </c>
      <c r="AC73" s="449"/>
      <c r="AD73" s="130" t="s">
        <v>18</v>
      </c>
      <c r="AE73" s="149">
        <v>131512.03299999991</v>
      </c>
      <c r="AF73" s="150">
        <v>125771.64999999994</v>
      </c>
      <c r="AG73" s="150">
        <v>4989.0440000000044</v>
      </c>
      <c r="AH73" s="316">
        <f t="shared" si="427"/>
        <v>3.7936026736047852E-2</v>
      </c>
      <c r="AI73" s="149">
        <v>18441.323000000004</v>
      </c>
      <c r="AJ73" s="150">
        <v>18313.256000000012</v>
      </c>
      <c r="AK73" s="150">
        <v>107.92400000000001</v>
      </c>
      <c r="AL73" s="316">
        <f t="shared" si="428"/>
        <v>5.8522916170385382E-3</v>
      </c>
      <c r="AM73" s="149">
        <v>0</v>
      </c>
      <c r="AN73" s="150">
        <v>0</v>
      </c>
      <c r="AO73" s="150">
        <v>0</v>
      </c>
      <c r="AP73" s="316">
        <f t="shared" si="429"/>
        <v>0</v>
      </c>
      <c r="AQ73" s="149">
        <v>596.5</v>
      </c>
      <c r="AR73" s="150">
        <v>596.5</v>
      </c>
      <c r="AS73" s="150">
        <v>0</v>
      </c>
      <c r="AT73" s="316">
        <f t="shared" si="430"/>
        <v>0</v>
      </c>
      <c r="AU73" s="149">
        <v>30258.203000000001</v>
      </c>
      <c r="AV73" s="150">
        <v>30258.203000000001</v>
      </c>
      <c r="AW73" s="150">
        <v>0</v>
      </c>
      <c r="AX73" s="316">
        <f t="shared" si="431"/>
        <v>0</v>
      </c>
      <c r="AY73" s="319">
        <f t="shared" si="465"/>
        <v>180808.05899999992</v>
      </c>
      <c r="AZ73" s="153">
        <f t="shared" si="465"/>
        <v>174939.60899999997</v>
      </c>
      <c r="BA73" s="153">
        <f t="shared" si="465"/>
        <v>5096.9680000000044</v>
      </c>
      <c r="BB73" s="316">
        <f t="shared" si="433"/>
        <v>2.8189938148719392E-2</v>
      </c>
      <c r="BE73" s="449"/>
      <c r="BF73" s="130" t="s">
        <v>18</v>
      </c>
      <c r="BG73" s="320">
        <f t="shared" si="466"/>
        <v>680791.53499999957</v>
      </c>
      <c r="BH73" s="321">
        <f t="shared" si="466"/>
        <v>650545.85999999964</v>
      </c>
      <c r="BI73" s="321">
        <f t="shared" si="466"/>
        <v>27449.660000000014</v>
      </c>
      <c r="BJ73" s="316">
        <f t="shared" si="435"/>
        <v>4.0320213440961823E-2</v>
      </c>
      <c r="BK73" s="320">
        <f t="shared" si="467"/>
        <v>18441.323000000004</v>
      </c>
      <c r="BL73" s="321">
        <f t="shared" si="467"/>
        <v>18313.256000000012</v>
      </c>
      <c r="BM73" s="321">
        <f t="shared" si="467"/>
        <v>107.92400000000001</v>
      </c>
      <c r="BN73" s="316">
        <f t="shared" si="437"/>
        <v>5.8522916170385382E-3</v>
      </c>
      <c r="BO73" s="320">
        <f t="shared" si="468"/>
        <v>28649.391500000002</v>
      </c>
      <c r="BP73" s="321">
        <f t="shared" si="468"/>
        <v>27200.033500000001</v>
      </c>
      <c r="BQ73" s="321">
        <f t="shared" si="468"/>
        <v>1373.9010000000001</v>
      </c>
      <c r="BR73" s="316">
        <f t="shared" si="439"/>
        <v>4.7955678220949302E-2</v>
      </c>
      <c r="BS73" s="320">
        <f t="shared" si="469"/>
        <v>21696.78300000005</v>
      </c>
      <c r="BT73" s="321">
        <f t="shared" si="469"/>
        <v>21696.78300000005</v>
      </c>
      <c r="BU73" s="321">
        <f t="shared" si="469"/>
        <v>0</v>
      </c>
      <c r="BV73" s="316">
        <f t="shared" si="441"/>
        <v>0</v>
      </c>
      <c r="BW73" s="320">
        <f t="shared" si="470"/>
        <v>127937.53509999992</v>
      </c>
      <c r="BX73" s="321">
        <f t="shared" si="470"/>
        <v>127937.53509999992</v>
      </c>
      <c r="BY73" s="321">
        <f t="shared" si="470"/>
        <v>0</v>
      </c>
      <c r="BZ73" s="316">
        <f t="shared" si="443"/>
        <v>0</v>
      </c>
      <c r="CA73" s="319">
        <f t="shared" si="471"/>
        <v>877516.56759999949</v>
      </c>
      <c r="CB73" s="153">
        <f t="shared" si="471"/>
        <v>845693.46759999963</v>
      </c>
      <c r="CC73" s="153">
        <f t="shared" si="471"/>
        <v>28931.485000000015</v>
      </c>
      <c r="CD73" s="316">
        <f t="shared" si="445"/>
        <v>3.296973079280701E-2</v>
      </c>
    </row>
    <row r="74" spans="1:82">
      <c r="A74" s="449"/>
      <c r="B74" s="131" t="s">
        <v>19</v>
      </c>
      <c r="C74" s="156">
        <v>623312.78300000017</v>
      </c>
      <c r="D74" s="157">
        <v>586831.59600000107</v>
      </c>
      <c r="E74" s="157">
        <v>34629.30700000003</v>
      </c>
      <c r="F74" s="322">
        <f t="shared" si="420"/>
        <v>5.5556869591747202E-2</v>
      </c>
      <c r="G74" s="156">
        <v>0</v>
      </c>
      <c r="H74" s="157">
        <v>0</v>
      </c>
      <c r="I74" s="157">
        <v>0</v>
      </c>
      <c r="J74" s="322">
        <f t="shared" si="421"/>
        <v>0</v>
      </c>
      <c r="K74" s="156">
        <v>27524.305</v>
      </c>
      <c r="L74" s="157">
        <v>26395.388999999999</v>
      </c>
      <c r="M74" s="157">
        <v>1265.576</v>
      </c>
      <c r="N74" s="322">
        <f t="shared" si="422"/>
        <v>4.5980307223016166E-2</v>
      </c>
      <c r="O74" s="156">
        <v>39329.584250000029</v>
      </c>
      <c r="P74" s="157">
        <v>39329.584250000029</v>
      </c>
      <c r="Q74" s="157">
        <v>0</v>
      </c>
      <c r="R74" s="322">
        <f t="shared" si="423"/>
        <v>0</v>
      </c>
      <c r="S74" s="156">
        <v>83234.963249999942</v>
      </c>
      <c r="T74" s="157">
        <v>83234.963249999942</v>
      </c>
      <c r="U74" s="157">
        <v>0</v>
      </c>
      <c r="V74" s="322">
        <f t="shared" si="424"/>
        <v>0</v>
      </c>
      <c r="W74" s="325">
        <f t="shared" si="464"/>
        <v>773401.63550000021</v>
      </c>
      <c r="X74" s="160">
        <f t="shared" si="464"/>
        <v>735791.53250000102</v>
      </c>
      <c r="Y74" s="160">
        <f t="shared" si="464"/>
        <v>35894.883000000031</v>
      </c>
      <c r="Z74" s="322">
        <f t="shared" si="426"/>
        <v>4.6411697819586546E-2</v>
      </c>
      <c r="AC74" s="449"/>
      <c r="AD74" s="131" t="s">
        <v>19</v>
      </c>
      <c r="AE74" s="156">
        <v>154507.54800000016</v>
      </c>
      <c r="AF74" s="157">
        <v>135982.59099999993</v>
      </c>
      <c r="AG74" s="157">
        <v>17247.213000000025</v>
      </c>
      <c r="AH74" s="322">
        <f t="shared" si="427"/>
        <v>0.11162699313563637</v>
      </c>
      <c r="AI74" s="156">
        <v>18450.931000000004</v>
      </c>
      <c r="AJ74" s="157">
        <v>17633.015000000003</v>
      </c>
      <c r="AK74" s="157">
        <v>756.73500000000001</v>
      </c>
      <c r="AL74" s="322">
        <f t="shared" si="428"/>
        <v>4.1013377590540002E-2</v>
      </c>
      <c r="AM74" s="156">
        <v>0</v>
      </c>
      <c r="AN74" s="157">
        <v>0</v>
      </c>
      <c r="AO74" s="157">
        <v>0</v>
      </c>
      <c r="AP74" s="322">
        <f t="shared" si="429"/>
        <v>0</v>
      </c>
      <c r="AQ74" s="156">
        <v>938.9966320000018</v>
      </c>
      <c r="AR74" s="157">
        <v>938.9966320000018</v>
      </c>
      <c r="AS74" s="157">
        <v>0</v>
      </c>
      <c r="AT74" s="322">
        <f t="shared" si="430"/>
        <v>0</v>
      </c>
      <c r="AU74" s="156">
        <v>28152.6</v>
      </c>
      <c r="AV74" s="157">
        <v>28152.6</v>
      </c>
      <c r="AW74" s="157">
        <v>0</v>
      </c>
      <c r="AX74" s="322">
        <f t="shared" si="431"/>
        <v>0</v>
      </c>
      <c r="AY74" s="325">
        <f t="shared" si="465"/>
        <v>202050.07563200017</v>
      </c>
      <c r="AZ74" s="160">
        <f t="shared" si="465"/>
        <v>182707.20263199994</v>
      </c>
      <c r="BA74" s="160">
        <f t="shared" si="465"/>
        <v>18003.948000000026</v>
      </c>
      <c r="BB74" s="322">
        <f t="shared" si="433"/>
        <v>8.9106366051508706E-2</v>
      </c>
      <c r="BE74" s="449"/>
      <c r="BF74" s="131" t="s">
        <v>19</v>
      </c>
      <c r="BG74" s="326">
        <f t="shared" si="466"/>
        <v>777820.33100000035</v>
      </c>
      <c r="BH74" s="327">
        <f t="shared" si="466"/>
        <v>722814.18700000097</v>
      </c>
      <c r="BI74" s="327">
        <f t="shared" si="466"/>
        <v>51876.520000000055</v>
      </c>
      <c r="BJ74" s="322">
        <f t="shared" si="435"/>
        <v>6.6694733902500719E-2</v>
      </c>
      <c r="BK74" s="326">
        <f t="shared" si="467"/>
        <v>18450.931000000004</v>
      </c>
      <c r="BL74" s="327">
        <f t="shared" si="467"/>
        <v>17633.015000000003</v>
      </c>
      <c r="BM74" s="327">
        <f t="shared" si="467"/>
        <v>756.73500000000001</v>
      </c>
      <c r="BN74" s="322">
        <f t="shared" si="437"/>
        <v>4.1013377590540002E-2</v>
      </c>
      <c r="BO74" s="326">
        <f t="shared" si="468"/>
        <v>27524.305</v>
      </c>
      <c r="BP74" s="327">
        <f t="shared" si="468"/>
        <v>26395.388999999999</v>
      </c>
      <c r="BQ74" s="327">
        <f t="shared" si="468"/>
        <v>1265.576</v>
      </c>
      <c r="BR74" s="322">
        <f t="shared" si="439"/>
        <v>4.5980307223016166E-2</v>
      </c>
      <c r="BS74" s="326">
        <f t="shared" si="469"/>
        <v>40268.580882000031</v>
      </c>
      <c r="BT74" s="327">
        <f t="shared" si="469"/>
        <v>40268.580882000031</v>
      </c>
      <c r="BU74" s="327">
        <f t="shared" si="469"/>
        <v>0</v>
      </c>
      <c r="BV74" s="322">
        <f t="shared" si="441"/>
        <v>0</v>
      </c>
      <c r="BW74" s="326">
        <f t="shared" si="470"/>
        <v>111387.56324999995</v>
      </c>
      <c r="BX74" s="327">
        <f t="shared" si="470"/>
        <v>111387.56324999995</v>
      </c>
      <c r="BY74" s="327">
        <f t="shared" si="470"/>
        <v>0</v>
      </c>
      <c r="BZ74" s="322">
        <f t="shared" si="443"/>
        <v>0</v>
      </c>
      <c r="CA74" s="325">
        <f t="shared" si="471"/>
        <v>975451.71113200043</v>
      </c>
      <c r="CB74" s="160">
        <f t="shared" si="471"/>
        <v>918498.73513200087</v>
      </c>
      <c r="CC74" s="160">
        <f t="shared" si="471"/>
        <v>53898.831000000057</v>
      </c>
      <c r="CD74" s="322">
        <f t="shared" si="445"/>
        <v>5.5255252909906821E-2</v>
      </c>
    </row>
    <row r="75" spans="1:82" ht="15">
      <c r="A75" s="449"/>
      <c r="B75" s="132" t="s">
        <v>20</v>
      </c>
      <c r="C75" s="328">
        <f t="shared" ref="C75:E75" si="472">IF(COUNT(C72:C74)=0,"",SUM(C72:C74))</f>
        <v>2016992.352</v>
      </c>
      <c r="D75" s="167">
        <f t="shared" si="472"/>
        <v>1875411.6360000016</v>
      </c>
      <c r="E75" s="167">
        <f t="shared" si="472"/>
        <v>133296.91400000005</v>
      </c>
      <c r="F75" s="329">
        <f t="shared" si="420"/>
        <v>6.6086970467600495E-2</v>
      </c>
      <c r="G75" s="328">
        <f t="shared" ref="G75:I75" si="473">IF(COUNT(G72:G74)=0,"",SUM(G72:G74))</f>
        <v>0</v>
      </c>
      <c r="H75" s="167">
        <f t="shared" si="473"/>
        <v>0</v>
      </c>
      <c r="I75" s="167">
        <f t="shared" si="473"/>
        <v>0</v>
      </c>
      <c r="J75" s="329">
        <f t="shared" si="421"/>
        <v>0</v>
      </c>
      <c r="K75" s="328">
        <f t="shared" ref="K75:M75" si="474">IF(COUNT(K72:K74)=0,"",SUM(K72:K74))</f>
        <v>81207.017500000002</v>
      </c>
      <c r="L75" s="167">
        <f t="shared" si="474"/>
        <v>77463.930500000002</v>
      </c>
      <c r="M75" s="167">
        <f t="shared" si="474"/>
        <v>3951.8265000000001</v>
      </c>
      <c r="N75" s="329">
        <f t="shared" si="422"/>
        <v>4.8663608412905943E-2</v>
      </c>
      <c r="O75" s="328">
        <f t="shared" ref="O75:Q75" si="475">IF(COUNT(O72:O74)=0,"",SUM(O72:O74))</f>
        <v>112944.41325000011</v>
      </c>
      <c r="P75" s="167">
        <f t="shared" si="475"/>
        <v>112944.41325000011</v>
      </c>
      <c r="Q75" s="167">
        <f t="shared" si="475"/>
        <v>0</v>
      </c>
      <c r="R75" s="329">
        <f t="shared" si="423"/>
        <v>0</v>
      </c>
      <c r="S75" s="328">
        <f t="shared" ref="S75:U75" si="476">IF(COUNT(S72:S74)=0,"",SUM(S72:S74))</f>
        <v>296212.01799999981</v>
      </c>
      <c r="T75" s="167">
        <f t="shared" si="476"/>
        <v>296212.01799999981</v>
      </c>
      <c r="U75" s="167">
        <f t="shared" si="476"/>
        <v>0</v>
      </c>
      <c r="V75" s="329">
        <f t="shared" si="424"/>
        <v>0</v>
      </c>
      <c r="W75" s="330">
        <f t="shared" ref="W75:Y75" si="477">IF(COUNT(W72:W74)=0,"",SUM(W72:W74))</f>
        <v>2507355.8007499999</v>
      </c>
      <c r="X75" s="166">
        <f t="shared" si="477"/>
        <v>2362031.997750002</v>
      </c>
      <c r="Y75" s="166">
        <f t="shared" si="477"/>
        <v>137248.74050000004</v>
      </c>
      <c r="Z75" s="329">
        <f t="shared" si="426"/>
        <v>5.4738438182146396E-2</v>
      </c>
      <c r="AC75" s="449"/>
      <c r="AD75" s="132" t="s">
        <v>20</v>
      </c>
      <c r="AE75" s="328">
        <f t="shared" ref="AE75:AG75" si="478">IF(COUNT(AE72:AE74)=0,"",SUM(AE72:AE74))</f>
        <v>531459.28900000011</v>
      </c>
      <c r="AF75" s="167">
        <f t="shared" si="478"/>
        <v>477850.82299999986</v>
      </c>
      <c r="AG75" s="167">
        <f t="shared" si="478"/>
        <v>50134.661000000029</v>
      </c>
      <c r="AH75" s="329">
        <f t="shared" si="427"/>
        <v>9.4333963179633162E-2</v>
      </c>
      <c r="AI75" s="328">
        <f t="shared" ref="AI75:AK75" si="479">IF(COUNT(AI72:AI74)=0,"",SUM(AI72:AI74))</f>
        <v>52250.466999999997</v>
      </c>
      <c r="AJ75" s="167">
        <f t="shared" si="479"/>
        <v>50294.782000000007</v>
      </c>
      <c r="AK75" s="167">
        <f t="shared" si="479"/>
        <v>1776.712</v>
      </c>
      <c r="AL75" s="329">
        <f t="shared" si="428"/>
        <v>3.4003753497552476E-2</v>
      </c>
      <c r="AM75" s="328">
        <f t="shared" ref="AM75:AO75" si="480">IF(COUNT(AM72:AM74)=0,"",SUM(AM72:AM74))</f>
        <v>0</v>
      </c>
      <c r="AN75" s="167">
        <f t="shared" si="480"/>
        <v>0</v>
      </c>
      <c r="AO75" s="167">
        <f t="shared" si="480"/>
        <v>0</v>
      </c>
      <c r="AP75" s="329">
        <f t="shared" si="429"/>
        <v>0</v>
      </c>
      <c r="AQ75" s="328">
        <f t="shared" ref="AQ75:AS75" si="481">IF(COUNT(AQ72:AQ74)=0,"",SUM(AQ72:AQ74))</f>
        <v>2611.4966320000017</v>
      </c>
      <c r="AR75" s="167">
        <f t="shared" si="481"/>
        <v>2611.4966320000017</v>
      </c>
      <c r="AS75" s="167">
        <f t="shared" si="481"/>
        <v>0</v>
      </c>
      <c r="AT75" s="329">
        <f t="shared" si="430"/>
        <v>0</v>
      </c>
      <c r="AU75" s="328">
        <f t="shared" ref="AU75:AW75" si="482">IF(COUNT(AU72:AU74)=0,"",SUM(AU72:AU74))</f>
        <v>80494.695999999996</v>
      </c>
      <c r="AV75" s="167">
        <f t="shared" si="482"/>
        <v>80494.695999999996</v>
      </c>
      <c r="AW75" s="167">
        <f t="shared" si="482"/>
        <v>0</v>
      </c>
      <c r="AX75" s="329">
        <f t="shared" si="431"/>
        <v>0</v>
      </c>
      <c r="AY75" s="330">
        <f t="shared" ref="AY75:BA75" si="483">IF(COUNT(AY72:AY74)=0,"",SUM(AY72:AY74))</f>
        <v>666815.94863200025</v>
      </c>
      <c r="AZ75" s="166">
        <f t="shared" si="483"/>
        <v>611251.79763199994</v>
      </c>
      <c r="BA75" s="166">
        <f t="shared" si="483"/>
        <v>51911.373000000029</v>
      </c>
      <c r="BB75" s="329">
        <f t="shared" si="433"/>
        <v>7.7849627181980727E-2</v>
      </c>
      <c r="BE75" s="449"/>
      <c r="BF75" s="132" t="s">
        <v>20</v>
      </c>
      <c r="BG75" s="328">
        <f t="shared" ref="BG75:BI75" si="484">IF(COUNT(BG72:BG74)=0,"",SUM(BG72:BG74))</f>
        <v>2548451.6409999998</v>
      </c>
      <c r="BH75" s="167">
        <f t="shared" si="484"/>
        <v>2353262.4590000017</v>
      </c>
      <c r="BI75" s="167">
        <f t="shared" si="484"/>
        <v>183431.57500000007</v>
      </c>
      <c r="BJ75" s="329">
        <f t="shared" si="435"/>
        <v>7.1977655784758163E-2</v>
      </c>
      <c r="BK75" s="328">
        <f t="shared" ref="BK75:BM75" si="485">IF(COUNT(BK72:BK74)=0,"",SUM(BK72:BK74))</f>
        <v>52250.466999999997</v>
      </c>
      <c r="BL75" s="167">
        <f t="shared" si="485"/>
        <v>50294.782000000007</v>
      </c>
      <c r="BM75" s="167">
        <f t="shared" si="485"/>
        <v>1776.712</v>
      </c>
      <c r="BN75" s="329">
        <f t="shared" si="437"/>
        <v>3.4003753497552476E-2</v>
      </c>
      <c r="BO75" s="328">
        <f t="shared" ref="BO75:BQ75" si="486">IF(COUNT(BO72:BO74)=0,"",SUM(BO72:BO74))</f>
        <v>81207.017500000002</v>
      </c>
      <c r="BP75" s="167">
        <f t="shared" si="486"/>
        <v>77463.930500000002</v>
      </c>
      <c r="BQ75" s="167">
        <f t="shared" si="486"/>
        <v>3951.8265000000001</v>
      </c>
      <c r="BR75" s="329">
        <f t="shared" si="439"/>
        <v>4.8663608412905943E-2</v>
      </c>
      <c r="BS75" s="328">
        <f t="shared" ref="BS75:BU75" si="487">IF(COUNT(BS72:BS74)=0,"",SUM(BS72:BS74))</f>
        <v>115555.90988200012</v>
      </c>
      <c r="BT75" s="167">
        <f t="shared" si="487"/>
        <v>115555.90988200012</v>
      </c>
      <c r="BU75" s="167">
        <f t="shared" si="487"/>
        <v>0</v>
      </c>
      <c r="BV75" s="329">
        <f t="shared" si="441"/>
        <v>0</v>
      </c>
      <c r="BW75" s="328">
        <f t="shared" ref="BW75:BY75" si="488">IF(COUNT(BW72:BW74)=0,"",SUM(BW72:BW74))</f>
        <v>376706.71399999986</v>
      </c>
      <c r="BX75" s="167">
        <f t="shared" si="488"/>
        <v>376706.71399999986</v>
      </c>
      <c r="BY75" s="167">
        <f t="shared" si="488"/>
        <v>0</v>
      </c>
      <c r="BZ75" s="329">
        <f t="shared" si="443"/>
        <v>0</v>
      </c>
      <c r="CA75" s="330">
        <f t="shared" ref="CA75:CC75" si="489">IF(COUNT(CA72:CA74)=0,"",SUM(CA72:CA74))</f>
        <v>3174171.7493820004</v>
      </c>
      <c r="CB75" s="166">
        <f t="shared" si="489"/>
        <v>2973283.7953820014</v>
      </c>
      <c r="CC75" s="166">
        <f t="shared" si="489"/>
        <v>189160.11350000009</v>
      </c>
      <c r="CD75" s="329">
        <f t="shared" si="445"/>
        <v>5.9593534450941059E-2</v>
      </c>
    </row>
    <row r="76" spans="1:82">
      <c r="A76" s="449"/>
      <c r="B76" s="129" t="s">
        <v>21</v>
      </c>
      <c r="C76" s="170">
        <v>492177.42800000065</v>
      </c>
      <c r="D76" s="171">
        <v>472303.99600000097</v>
      </c>
      <c r="E76" s="171">
        <v>18714.446000000011</v>
      </c>
      <c r="F76" s="331">
        <f t="shared" si="420"/>
        <v>3.8023779505792339E-2</v>
      </c>
      <c r="G76" s="170">
        <v>0</v>
      </c>
      <c r="H76" s="171">
        <v>0</v>
      </c>
      <c r="I76" s="171">
        <v>0</v>
      </c>
      <c r="J76" s="331">
        <f t="shared" si="421"/>
        <v>0</v>
      </c>
      <c r="K76" s="170">
        <v>26415.4375</v>
      </c>
      <c r="L76" s="171">
        <v>25350.644</v>
      </c>
      <c r="M76" s="171">
        <v>848.69200000000001</v>
      </c>
      <c r="N76" s="331">
        <f t="shared" si="422"/>
        <v>3.2128636900297408E-2</v>
      </c>
      <c r="O76" s="170">
        <v>15562.837000000027</v>
      </c>
      <c r="P76" s="171">
        <v>15562.837000000027</v>
      </c>
      <c r="Q76" s="171">
        <v>0</v>
      </c>
      <c r="R76" s="331">
        <f t="shared" si="423"/>
        <v>0</v>
      </c>
      <c r="S76" s="170">
        <v>40658.289150000041</v>
      </c>
      <c r="T76" s="171">
        <v>40658.289150000041</v>
      </c>
      <c r="U76" s="171">
        <v>0</v>
      </c>
      <c r="V76" s="331">
        <f t="shared" si="424"/>
        <v>0</v>
      </c>
      <c r="W76" s="334">
        <f t="shared" ref="W76:Y78" si="490">IF(COUNT(C76,G76,K76,O76,S76)&lt;5,"",SUM(C76,G76,K76,O76,S76))</f>
        <v>574813.9916500008</v>
      </c>
      <c r="X76" s="174">
        <f t="shared" si="490"/>
        <v>553875.76615000097</v>
      </c>
      <c r="Y76" s="174">
        <f t="shared" si="490"/>
        <v>19563.13800000001</v>
      </c>
      <c r="Z76" s="331">
        <f t="shared" si="426"/>
        <v>3.403385840320991E-2</v>
      </c>
      <c r="AC76" s="449"/>
      <c r="AD76" s="129" t="s">
        <v>21</v>
      </c>
      <c r="AE76" s="170">
        <v>144630.79100000008</v>
      </c>
      <c r="AF76" s="171">
        <v>130947.29700000033</v>
      </c>
      <c r="AG76" s="171">
        <v>11926.216999999997</v>
      </c>
      <c r="AH76" s="331">
        <f t="shared" si="427"/>
        <v>8.2459737083232787E-2</v>
      </c>
      <c r="AI76" s="170">
        <v>17682.499</v>
      </c>
      <c r="AJ76" s="171">
        <v>16833.750000000011</v>
      </c>
      <c r="AK76" s="171">
        <v>807.4019999999997</v>
      </c>
      <c r="AL76" s="331">
        <f t="shared" si="428"/>
        <v>4.5661079918624607E-2</v>
      </c>
      <c r="AM76" s="170">
        <v>0</v>
      </c>
      <c r="AN76" s="171">
        <v>0</v>
      </c>
      <c r="AO76" s="171">
        <v>0</v>
      </c>
      <c r="AP76" s="331">
        <f t="shared" si="429"/>
        <v>0</v>
      </c>
      <c r="AQ76" s="170">
        <v>673</v>
      </c>
      <c r="AR76" s="171">
        <v>673</v>
      </c>
      <c r="AS76" s="171">
        <v>0</v>
      </c>
      <c r="AT76" s="331">
        <f t="shared" si="430"/>
        <v>0</v>
      </c>
      <c r="AU76" s="170">
        <v>28795.294999999998</v>
      </c>
      <c r="AV76" s="171">
        <v>28795.294999999998</v>
      </c>
      <c r="AW76" s="171">
        <v>0</v>
      </c>
      <c r="AX76" s="331">
        <f t="shared" si="431"/>
        <v>0</v>
      </c>
      <c r="AY76" s="334">
        <f t="shared" ref="AY76:BA78" si="491">IF(COUNT(AE76,AI76,AM76,AQ76,AU76)&lt;5,"",SUM(AE76,AI76,AM76,AQ76,AU76))</f>
        <v>191781.58500000008</v>
      </c>
      <c r="AZ76" s="174">
        <f t="shared" si="491"/>
        <v>177249.34200000035</v>
      </c>
      <c r="BA76" s="174">
        <f t="shared" si="491"/>
        <v>12733.618999999997</v>
      </c>
      <c r="BB76" s="331">
        <f t="shared" si="433"/>
        <v>6.6396463456071614E-2</v>
      </c>
      <c r="BE76" s="449"/>
      <c r="BF76" s="129" t="s">
        <v>21</v>
      </c>
      <c r="BG76" s="335">
        <f t="shared" ref="BG76:BI78" si="492">IF(COUNT(C76, AE76)&lt;2, "", C76+AE76)</f>
        <v>636808.21900000074</v>
      </c>
      <c r="BH76" s="336">
        <f t="shared" si="492"/>
        <v>603251.29300000134</v>
      </c>
      <c r="BI76" s="336">
        <f t="shared" si="492"/>
        <v>30640.663000000008</v>
      </c>
      <c r="BJ76" s="331">
        <f t="shared" si="435"/>
        <v>4.8115998012896205E-2</v>
      </c>
      <c r="BK76" s="335">
        <f t="shared" ref="BK76:BM78" si="493">IF(COUNT(G76, AI76)&lt;2, "", G76+AI76)</f>
        <v>17682.499</v>
      </c>
      <c r="BL76" s="336">
        <f t="shared" si="493"/>
        <v>16833.750000000011</v>
      </c>
      <c r="BM76" s="336">
        <f t="shared" si="493"/>
        <v>807.4019999999997</v>
      </c>
      <c r="BN76" s="331">
        <f t="shared" si="437"/>
        <v>4.5661079918624607E-2</v>
      </c>
      <c r="BO76" s="335">
        <f t="shared" ref="BO76:BQ78" si="494">IF(COUNT(K76, AM76)&lt;2, "", K76+AM76)</f>
        <v>26415.4375</v>
      </c>
      <c r="BP76" s="336">
        <f t="shared" si="494"/>
        <v>25350.644</v>
      </c>
      <c r="BQ76" s="336">
        <f t="shared" si="494"/>
        <v>848.69200000000001</v>
      </c>
      <c r="BR76" s="331">
        <f t="shared" si="439"/>
        <v>3.2128636900297408E-2</v>
      </c>
      <c r="BS76" s="335">
        <f t="shared" ref="BS76:BU78" si="495">IF(COUNT(O76, AQ76)&lt;2, "", O76+AQ76)</f>
        <v>16235.837000000027</v>
      </c>
      <c r="BT76" s="336">
        <f t="shared" si="495"/>
        <v>16235.837000000027</v>
      </c>
      <c r="BU76" s="336">
        <f t="shared" si="495"/>
        <v>0</v>
      </c>
      <c r="BV76" s="331">
        <f t="shared" si="441"/>
        <v>0</v>
      </c>
      <c r="BW76" s="335">
        <f t="shared" ref="BW76:BY78" si="496">IF(COUNT(S76, AU76)&lt;2, "", S76+AU76)</f>
        <v>69453.584150000039</v>
      </c>
      <c r="BX76" s="336">
        <f t="shared" si="496"/>
        <v>69453.584150000039</v>
      </c>
      <c r="BY76" s="336">
        <f t="shared" si="496"/>
        <v>0</v>
      </c>
      <c r="BZ76" s="331">
        <f t="shared" si="443"/>
        <v>0</v>
      </c>
      <c r="CA76" s="334">
        <f t="shared" ref="CA76:CC78" si="497">IF(COUNT(BG76,BK76,BO76,BS76,BW76)&lt;5,"",SUM(BG76,BK76,BO76,BS76,BW76))</f>
        <v>766595.57665000076</v>
      </c>
      <c r="CB76" s="174">
        <f t="shared" si="497"/>
        <v>731125.10815000138</v>
      </c>
      <c r="CC76" s="174">
        <f t="shared" si="497"/>
        <v>32296.757000000005</v>
      </c>
      <c r="CD76" s="331">
        <f t="shared" si="445"/>
        <v>4.2130111343892496E-2</v>
      </c>
    </row>
    <row r="77" spans="1:82">
      <c r="A77" s="449"/>
      <c r="B77" s="130" t="s">
        <v>22</v>
      </c>
      <c r="C77" s="149">
        <v>844249.32099999883</v>
      </c>
      <c r="D77" s="150">
        <v>769094.67200000025</v>
      </c>
      <c r="E77" s="150">
        <v>70819.941999999952</v>
      </c>
      <c r="F77" s="316">
        <f t="shared" si="420"/>
        <v>8.388510388864151E-2</v>
      </c>
      <c r="G77" s="149">
        <v>0</v>
      </c>
      <c r="H77" s="150">
        <v>0</v>
      </c>
      <c r="I77" s="150">
        <v>0</v>
      </c>
      <c r="J77" s="316">
        <f t="shared" si="421"/>
        <v>0</v>
      </c>
      <c r="K77" s="149">
        <v>27556.8125</v>
      </c>
      <c r="L77" s="150">
        <v>24371.700499999999</v>
      </c>
      <c r="M77" s="150">
        <v>3115.6154999999999</v>
      </c>
      <c r="N77" s="316">
        <f t="shared" si="422"/>
        <v>0.1130615342394916</v>
      </c>
      <c r="O77" s="149">
        <v>56399.082500000011</v>
      </c>
      <c r="P77" s="150">
        <v>56399.082500000011</v>
      </c>
      <c r="Q77" s="150">
        <v>0</v>
      </c>
      <c r="R77" s="316">
        <f t="shared" si="423"/>
        <v>0</v>
      </c>
      <c r="S77" s="149">
        <v>70074.935399999988</v>
      </c>
      <c r="T77" s="150">
        <v>70074.935399999988</v>
      </c>
      <c r="U77" s="150">
        <v>0</v>
      </c>
      <c r="V77" s="316">
        <f t="shared" si="424"/>
        <v>0</v>
      </c>
      <c r="W77" s="319">
        <f t="shared" si="490"/>
        <v>998280.15139999881</v>
      </c>
      <c r="X77" s="153">
        <f t="shared" si="490"/>
        <v>919940.39040000027</v>
      </c>
      <c r="Y77" s="153">
        <f t="shared" si="490"/>
        <v>73935.557499999952</v>
      </c>
      <c r="Z77" s="316">
        <f t="shared" si="426"/>
        <v>7.4062934534270694E-2</v>
      </c>
      <c r="AC77" s="449"/>
      <c r="AD77" s="130" t="s">
        <v>22</v>
      </c>
      <c r="AE77" s="149">
        <v>222407.16699999987</v>
      </c>
      <c r="AF77" s="150">
        <v>186443.41200000016</v>
      </c>
      <c r="AG77" s="150">
        <v>33758.408000000032</v>
      </c>
      <c r="AH77" s="316">
        <f t="shared" si="427"/>
        <v>0.15178651144816774</v>
      </c>
      <c r="AI77" s="149">
        <v>17031.684000000001</v>
      </c>
      <c r="AJ77" s="150">
        <v>16054.306999999992</v>
      </c>
      <c r="AK77" s="150">
        <v>937.41399999999987</v>
      </c>
      <c r="AL77" s="316">
        <f t="shared" si="428"/>
        <v>5.5039419472554786E-2</v>
      </c>
      <c r="AM77" s="149">
        <v>0</v>
      </c>
      <c r="AN77" s="150">
        <v>0</v>
      </c>
      <c r="AO77" s="150">
        <v>0</v>
      </c>
      <c r="AP77" s="316">
        <f t="shared" si="429"/>
        <v>0</v>
      </c>
      <c r="AQ77" s="149">
        <v>1294</v>
      </c>
      <c r="AR77" s="150">
        <v>1294</v>
      </c>
      <c r="AS77" s="150">
        <v>0</v>
      </c>
      <c r="AT77" s="316">
        <f t="shared" si="430"/>
        <v>0</v>
      </c>
      <c r="AU77" s="149">
        <v>29712.024300000001</v>
      </c>
      <c r="AV77" s="150">
        <v>29712.024300000001</v>
      </c>
      <c r="AW77" s="150">
        <v>0</v>
      </c>
      <c r="AX77" s="316">
        <f t="shared" si="431"/>
        <v>0</v>
      </c>
      <c r="AY77" s="319">
        <f t="shared" si="491"/>
        <v>270444.8752999999</v>
      </c>
      <c r="AZ77" s="153">
        <f t="shared" si="491"/>
        <v>233503.74330000015</v>
      </c>
      <c r="BA77" s="153">
        <f t="shared" si="491"/>
        <v>34695.822000000029</v>
      </c>
      <c r="BB77" s="316">
        <f t="shared" si="433"/>
        <v>0.12829166003427703</v>
      </c>
      <c r="BE77" s="449"/>
      <c r="BF77" s="130" t="s">
        <v>22</v>
      </c>
      <c r="BG77" s="320">
        <f t="shared" si="492"/>
        <v>1066656.4879999987</v>
      </c>
      <c r="BH77" s="321">
        <f t="shared" si="492"/>
        <v>955538.08400000038</v>
      </c>
      <c r="BI77" s="321">
        <f t="shared" si="492"/>
        <v>104578.34999999998</v>
      </c>
      <c r="BJ77" s="316">
        <f t="shared" si="435"/>
        <v>9.8043138701651156E-2</v>
      </c>
      <c r="BK77" s="320">
        <f t="shared" si="493"/>
        <v>17031.684000000001</v>
      </c>
      <c r="BL77" s="321">
        <f t="shared" si="493"/>
        <v>16054.306999999992</v>
      </c>
      <c r="BM77" s="321">
        <f t="shared" si="493"/>
        <v>937.41399999999987</v>
      </c>
      <c r="BN77" s="316">
        <f t="shared" si="437"/>
        <v>5.5039419472554786E-2</v>
      </c>
      <c r="BO77" s="320">
        <f t="shared" si="494"/>
        <v>27556.8125</v>
      </c>
      <c r="BP77" s="321">
        <f t="shared" si="494"/>
        <v>24371.700499999999</v>
      </c>
      <c r="BQ77" s="321">
        <f t="shared" si="494"/>
        <v>3115.6154999999999</v>
      </c>
      <c r="BR77" s="316">
        <f t="shared" si="439"/>
        <v>0.1130615342394916</v>
      </c>
      <c r="BS77" s="320">
        <f t="shared" si="495"/>
        <v>57693.082500000011</v>
      </c>
      <c r="BT77" s="321">
        <f t="shared" si="495"/>
        <v>57693.082500000011</v>
      </c>
      <c r="BU77" s="321">
        <f t="shared" si="495"/>
        <v>0</v>
      </c>
      <c r="BV77" s="316">
        <f t="shared" si="441"/>
        <v>0</v>
      </c>
      <c r="BW77" s="320">
        <f t="shared" si="496"/>
        <v>99786.959699999992</v>
      </c>
      <c r="BX77" s="321">
        <f t="shared" si="496"/>
        <v>99786.959699999992</v>
      </c>
      <c r="BY77" s="321">
        <f t="shared" si="496"/>
        <v>0</v>
      </c>
      <c r="BZ77" s="316">
        <f t="shared" si="443"/>
        <v>0</v>
      </c>
      <c r="CA77" s="319">
        <f t="shared" si="497"/>
        <v>1268725.0266999986</v>
      </c>
      <c r="CB77" s="153">
        <f t="shared" si="497"/>
        <v>1153444.1337000004</v>
      </c>
      <c r="CC77" s="153">
        <f t="shared" si="497"/>
        <v>108631.37949999998</v>
      </c>
      <c r="CD77" s="316">
        <f t="shared" si="445"/>
        <v>8.5622477064675129E-2</v>
      </c>
    </row>
    <row r="78" spans="1:82">
      <c r="A78" s="449"/>
      <c r="B78" s="131" t="s">
        <v>23</v>
      </c>
      <c r="C78" s="156">
        <v>835525.70899999957</v>
      </c>
      <c r="D78" s="157">
        <v>763459.95500000333</v>
      </c>
      <c r="E78" s="157">
        <v>68258.370999999956</v>
      </c>
      <c r="F78" s="322">
        <f t="shared" si="420"/>
        <v>8.1695117534677786E-2</v>
      </c>
      <c r="G78" s="156">
        <v>0</v>
      </c>
      <c r="H78" s="157">
        <v>0</v>
      </c>
      <c r="I78" s="157">
        <v>0</v>
      </c>
      <c r="J78" s="322">
        <f t="shared" si="421"/>
        <v>0</v>
      </c>
      <c r="K78" s="156">
        <v>20561.125</v>
      </c>
      <c r="L78" s="157">
        <v>18990.138500000001</v>
      </c>
      <c r="M78" s="157">
        <v>1280.4185</v>
      </c>
      <c r="N78" s="322">
        <f t="shared" si="422"/>
        <v>6.2273756907756751E-2</v>
      </c>
      <c r="O78" s="156">
        <v>67097.735250000056</v>
      </c>
      <c r="P78" s="157">
        <v>67097.735250000056</v>
      </c>
      <c r="Q78" s="157">
        <v>0</v>
      </c>
      <c r="R78" s="322">
        <f t="shared" si="423"/>
        <v>0</v>
      </c>
      <c r="S78" s="156">
        <v>92885.143750000061</v>
      </c>
      <c r="T78" s="157">
        <v>92885.143750000061</v>
      </c>
      <c r="U78" s="157">
        <v>0</v>
      </c>
      <c r="V78" s="322">
        <f t="shared" si="424"/>
        <v>0</v>
      </c>
      <c r="W78" s="325">
        <f t="shared" si="490"/>
        <v>1016069.7129999996</v>
      </c>
      <c r="X78" s="160">
        <f t="shared" si="490"/>
        <v>942432.97250000341</v>
      </c>
      <c r="Y78" s="160">
        <f t="shared" si="490"/>
        <v>69538.789499999955</v>
      </c>
      <c r="Z78" s="322">
        <f t="shared" si="426"/>
        <v>6.8438994500370443E-2</v>
      </c>
      <c r="AC78" s="449"/>
      <c r="AD78" s="131" t="s">
        <v>23</v>
      </c>
      <c r="AE78" s="156">
        <v>199966.34700000015</v>
      </c>
      <c r="AF78" s="157">
        <v>177472.04600000044</v>
      </c>
      <c r="AG78" s="157">
        <v>16739.598999999998</v>
      </c>
      <c r="AH78" s="322">
        <f t="shared" si="427"/>
        <v>8.3712080813277967E-2</v>
      </c>
      <c r="AI78" s="156">
        <v>12738.503000000002</v>
      </c>
      <c r="AJ78" s="157">
        <v>12037.037000000002</v>
      </c>
      <c r="AK78" s="157">
        <v>677.351</v>
      </c>
      <c r="AL78" s="322">
        <f t="shared" si="428"/>
        <v>5.3173516542720907E-2</v>
      </c>
      <c r="AM78" s="156">
        <v>0</v>
      </c>
      <c r="AN78" s="157">
        <v>0</v>
      </c>
      <c r="AO78" s="157">
        <v>0</v>
      </c>
      <c r="AP78" s="322">
        <f t="shared" si="429"/>
        <v>0</v>
      </c>
      <c r="AQ78" s="156">
        <v>1477</v>
      </c>
      <c r="AR78" s="157">
        <v>1477</v>
      </c>
      <c r="AS78" s="157">
        <v>0</v>
      </c>
      <c r="AT78" s="322">
        <f t="shared" si="430"/>
        <v>0</v>
      </c>
      <c r="AU78" s="156">
        <v>28447.088800000001</v>
      </c>
      <c r="AV78" s="157">
        <v>28447.088800000001</v>
      </c>
      <c r="AW78" s="157">
        <v>0</v>
      </c>
      <c r="AX78" s="322">
        <f t="shared" si="431"/>
        <v>0</v>
      </c>
      <c r="AY78" s="325">
        <f t="shared" si="491"/>
        <v>242628.93880000015</v>
      </c>
      <c r="AZ78" s="160">
        <f t="shared" si="491"/>
        <v>219433.17180000045</v>
      </c>
      <c r="BA78" s="160">
        <f t="shared" si="491"/>
        <v>17416.949999999997</v>
      </c>
      <c r="BB78" s="322">
        <f t="shared" si="433"/>
        <v>7.1784306052448454E-2</v>
      </c>
      <c r="BE78" s="449"/>
      <c r="BF78" s="131" t="s">
        <v>23</v>
      </c>
      <c r="BG78" s="326">
        <f t="shared" si="492"/>
        <v>1035492.0559999997</v>
      </c>
      <c r="BH78" s="327">
        <f t="shared" si="492"/>
        <v>940932.00100000377</v>
      </c>
      <c r="BI78" s="327">
        <f t="shared" si="492"/>
        <v>84997.969999999958</v>
      </c>
      <c r="BJ78" s="322">
        <f t="shared" si="435"/>
        <v>8.2084618136365473E-2</v>
      </c>
      <c r="BK78" s="326">
        <f t="shared" si="493"/>
        <v>12738.503000000002</v>
      </c>
      <c r="BL78" s="327">
        <f t="shared" si="493"/>
        <v>12037.037000000002</v>
      </c>
      <c r="BM78" s="327">
        <f t="shared" si="493"/>
        <v>677.351</v>
      </c>
      <c r="BN78" s="322">
        <f t="shared" si="437"/>
        <v>5.3173516542720907E-2</v>
      </c>
      <c r="BO78" s="326">
        <f t="shared" si="494"/>
        <v>20561.125</v>
      </c>
      <c r="BP78" s="327">
        <f t="shared" si="494"/>
        <v>18990.138500000001</v>
      </c>
      <c r="BQ78" s="327">
        <f t="shared" si="494"/>
        <v>1280.4185</v>
      </c>
      <c r="BR78" s="322">
        <f t="shared" si="439"/>
        <v>6.2273756907756751E-2</v>
      </c>
      <c r="BS78" s="326">
        <f t="shared" si="495"/>
        <v>68574.735250000056</v>
      </c>
      <c r="BT78" s="327">
        <f t="shared" si="495"/>
        <v>68574.735250000056</v>
      </c>
      <c r="BU78" s="327">
        <f t="shared" si="495"/>
        <v>0</v>
      </c>
      <c r="BV78" s="322">
        <f t="shared" si="441"/>
        <v>0</v>
      </c>
      <c r="BW78" s="326">
        <f t="shared" si="496"/>
        <v>121332.23255000006</v>
      </c>
      <c r="BX78" s="327">
        <f t="shared" si="496"/>
        <v>121332.23255000006</v>
      </c>
      <c r="BY78" s="327">
        <f t="shared" si="496"/>
        <v>0</v>
      </c>
      <c r="BZ78" s="322">
        <f t="shared" si="443"/>
        <v>0</v>
      </c>
      <c r="CA78" s="325">
        <f t="shared" si="497"/>
        <v>1258698.6518000001</v>
      </c>
      <c r="CB78" s="160">
        <f t="shared" si="497"/>
        <v>1161866.1443000038</v>
      </c>
      <c r="CC78" s="160">
        <f t="shared" si="497"/>
        <v>86955.739499999952</v>
      </c>
      <c r="CD78" s="322">
        <f t="shared" si="445"/>
        <v>6.9083842566804235E-2</v>
      </c>
    </row>
    <row r="79" spans="1:82" ht="15">
      <c r="A79" s="449"/>
      <c r="B79" s="132" t="s">
        <v>24</v>
      </c>
      <c r="C79" s="328">
        <f t="shared" ref="C79:E79" si="498">IF(COUNT(C76:C78)=0,"",SUM(C76:C78))</f>
        <v>2171952.4579999987</v>
      </c>
      <c r="D79" s="167">
        <f t="shared" si="498"/>
        <v>2004858.6230000046</v>
      </c>
      <c r="E79" s="167">
        <f t="shared" si="498"/>
        <v>157792.7589999999</v>
      </c>
      <c r="F79" s="329">
        <f t="shared" si="420"/>
        <v>7.2650190117559188E-2</v>
      </c>
      <c r="G79" s="328">
        <f t="shared" ref="G79:I79" si="499">IF(COUNT(G76:G78)=0,"",SUM(G76:G78))</f>
        <v>0</v>
      </c>
      <c r="H79" s="167">
        <f t="shared" si="499"/>
        <v>0</v>
      </c>
      <c r="I79" s="167">
        <f t="shared" si="499"/>
        <v>0</v>
      </c>
      <c r="J79" s="329">
        <f t="shared" si="421"/>
        <v>0</v>
      </c>
      <c r="K79" s="328">
        <f t="shared" ref="K79:M79" si="500">IF(COUNT(K76:K78)=0,"",SUM(K76:K78))</f>
        <v>74533.375</v>
      </c>
      <c r="L79" s="167">
        <f t="shared" si="500"/>
        <v>68712.483000000007</v>
      </c>
      <c r="M79" s="167">
        <f t="shared" si="500"/>
        <v>5244.7259999999997</v>
      </c>
      <c r="N79" s="329">
        <f t="shared" si="422"/>
        <v>7.0367483023544813E-2</v>
      </c>
      <c r="O79" s="328">
        <f t="shared" ref="O79:Q79" si="501">IF(COUNT(O76:O78)=0,"",SUM(O76:O78))</f>
        <v>139059.6547500001</v>
      </c>
      <c r="P79" s="167">
        <f t="shared" si="501"/>
        <v>139059.6547500001</v>
      </c>
      <c r="Q79" s="167">
        <f t="shared" si="501"/>
        <v>0</v>
      </c>
      <c r="R79" s="329">
        <f t="shared" si="423"/>
        <v>0</v>
      </c>
      <c r="S79" s="328">
        <f t="shared" ref="S79:U79" si="502">IF(COUNT(S76:S78)=0,"",SUM(S76:S78))</f>
        <v>203618.36830000009</v>
      </c>
      <c r="T79" s="167">
        <f t="shared" si="502"/>
        <v>203618.36830000009</v>
      </c>
      <c r="U79" s="167">
        <f t="shared" si="502"/>
        <v>0</v>
      </c>
      <c r="V79" s="329">
        <f t="shared" si="424"/>
        <v>0</v>
      </c>
      <c r="W79" s="330">
        <f t="shared" ref="W79:Y79" si="503">IF(COUNT(W76:W78)=0,"",SUM(W76:W78))</f>
        <v>2589163.8560499991</v>
      </c>
      <c r="X79" s="166">
        <f t="shared" si="503"/>
        <v>2416249.1290500048</v>
      </c>
      <c r="Y79" s="166">
        <f t="shared" si="503"/>
        <v>163037.48499999993</v>
      </c>
      <c r="Z79" s="329">
        <f t="shared" si="426"/>
        <v>6.2969164589192203E-2</v>
      </c>
      <c r="AC79" s="449"/>
      <c r="AD79" s="132" t="s">
        <v>24</v>
      </c>
      <c r="AE79" s="328">
        <f t="shared" ref="AE79:AG79" si="504">IF(COUNT(AE76:AE78)=0,"",SUM(AE76:AE78))</f>
        <v>567004.30500000017</v>
      </c>
      <c r="AF79" s="167">
        <f t="shared" si="504"/>
        <v>494862.75500000094</v>
      </c>
      <c r="AG79" s="167">
        <f t="shared" si="504"/>
        <v>62424.224000000031</v>
      </c>
      <c r="AH79" s="329">
        <f t="shared" si="427"/>
        <v>0.11009479725202441</v>
      </c>
      <c r="AI79" s="328">
        <f t="shared" ref="AI79:AK79" si="505">IF(COUNT(AI76:AI78)=0,"",SUM(AI76:AI78))</f>
        <v>47452.686000000009</v>
      </c>
      <c r="AJ79" s="167">
        <f t="shared" si="505"/>
        <v>44925.094000000005</v>
      </c>
      <c r="AK79" s="167">
        <f t="shared" si="505"/>
        <v>2422.1669999999995</v>
      </c>
      <c r="AL79" s="329">
        <f t="shared" si="428"/>
        <v>5.1043833430208754E-2</v>
      </c>
      <c r="AM79" s="328">
        <f t="shared" ref="AM79:AO79" si="506">IF(COUNT(AM76:AM78)=0,"",SUM(AM76:AM78))</f>
        <v>0</v>
      </c>
      <c r="AN79" s="167">
        <f t="shared" si="506"/>
        <v>0</v>
      </c>
      <c r="AO79" s="167">
        <f t="shared" si="506"/>
        <v>0</v>
      </c>
      <c r="AP79" s="329">
        <f t="shared" si="429"/>
        <v>0</v>
      </c>
      <c r="AQ79" s="328">
        <f t="shared" ref="AQ79:AS79" si="507">IF(COUNT(AQ76:AQ78)=0,"",SUM(AQ76:AQ78))</f>
        <v>3444</v>
      </c>
      <c r="AR79" s="167">
        <f t="shared" si="507"/>
        <v>3444</v>
      </c>
      <c r="AS79" s="167">
        <f t="shared" si="507"/>
        <v>0</v>
      </c>
      <c r="AT79" s="329">
        <f t="shared" si="430"/>
        <v>0</v>
      </c>
      <c r="AU79" s="328">
        <f t="shared" ref="AU79:AW79" si="508">IF(COUNT(AU76:AU78)=0,"",SUM(AU76:AU78))</f>
        <v>86954.408100000001</v>
      </c>
      <c r="AV79" s="167">
        <f t="shared" si="508"/>
        <v>86954.408100000001</v>
      </c>
      <c r="AW79" s="167">
        <f t="shared" si="508"/>
        <v>0</v>
      </c>
      <c r="AX79" s="329">
        <f t="shared" si="431"/>
        <v>0</v>
      </c>
      <c r="AY79" s="330">
        <f t="shared" ref="AY79:BA79" si="509">IF(COUNT(AY76:AY78)=0,"",SUM(AY76:AY78))</f>
        <v>704855.39910000016</v>
      </c>
      <c r="AZ79" s="166">
        <f t="shared" si="509"/>
        <v>630186.25710000098</v>
      </c>
      <c r="BA79" s="166">
        <f t="shared" si="509"/>
        <v>64846.391000000025</v>
      </c>
      <c r="BB79" s="329">
        <f t="shared" si="433"/>
        <v>9.199956626962015E-2</v>
      </c>
      <c r="BE79" s="449"/>
      <c r="BF79" s="132" t="s">
        <v>24</v>
      </c>
      <c r="BG79" s="328">
        <f t="shared" ref="BG79:BI79" si="510">IF(COUNT(BG76:BG78)=0,"",SUM(BG76:BG78))</f>
        <v>2738956.7629999993</v>
      </c>
      <c r="BH79" s="167">
        <f t="shared" si="510"/>
        <v>2499721.3780000056</v>
      </c>
      <c r="BI79" s="167">
        <f t="shared" si="510"/>
        <v>220216.98299999995</v>
      </c>
      <c r="BJ79" s="329">
        <f t="shared" si="435"/>
        <v>8.0401774126143813E-2</v>
      </c>
      <c r="BK79" s="328">
        <f t="shared" ref="BK79:BM79" si="511">IF(COUNT(BK76:BK78)=0,"",SUM(BK76:BK78))</f>
        <v>47452.686000000009</v>
      </c>
      <c r="BL79" s="167">
        <f t="shared" si="511"/>
        <v>44925.094000000005</v>
      </c>
      <c r="BM79" s="167">
        <f t="shared" si="511"/>
        <v>2422.1669999999995</v>
      </c>
      <c r="BN79" s="329">
        <f t="shared" si="437"/>
        <v>5.1043833430208754E-2</v>
      </c>
      <c r="BO79" s="328">
        <f t="shared" ref="BO79:BQ79" si="512">IF(COUNT(BO76:BO78)=0,"",SUM(BO76:BO78))</f>
        <v>74533.375</v>
      </c>
      <c r="BP79" s="167">
        <f t="shared" si="512"/>
        <v>68712.483000000007</v>
      </c>
      <c r="BQ79" s="167">
        <f t="shared" si="512"/>
        <v>5244.7259999999997</v>
      </c>
      <c r="BR79" s="329">
        <f t="shared" si="439"/>
        <v>7.0367483023544813E-2</v>
      </c>
      <c r="BS79" s="328">
        <f t="shared" ref="BS79:BU79" si="513">IF(COUNT(BS76:BS78)=0,"",SUM(BS76:BS78))</f>
        <v>142503.6547500001</v>
      </c>
      <c r="BT79" s="167">
        <f t="shared" si="513"/>
        <v>142503.6547500001</v>
      </c>
      <c r="BU79" s="167">
        <f t="shared" si="513"/>
        <v>0</v>
      </c>
      <c r="BV79" s="329">
        <f t="shared" si="441"/>
        <v>0</v>
      </c>
      <c r="BW79" s="328">
        <f t="shared" ref="BW79:BY79" si="514">IF(COUNT(BW76:BW78)=0,"",SUM(BW76:BW78))</f>
        <v>290572.77640000009</v>
      </c>
      <c r="BX79" s="167">
        <f t="shared" si="514"/>
        <v>290572.77640000009</v>
      </c>
      <c r="BY79" s="167">
        <f t="shared" si="514"/>
        <v>0</v>
      </c>
      <c r="BZ79" s="329">
        <f t="shared" si="443"/>
        <v>0</v>
      </c>
      <c r="CA79" s="330">
        <f t="shared" ref="CA79:CC79" si="515">IF(COUNT(CA76:CA78)=0,"",SUM(CA76:CA78))</f>
        <v>3294019.2551499996</v>
      </c>
      <c r="CB79" s="166">
        <f t="shared" si="515"/>
        <v>3046435.3861500053</v>
      </c>
      <c r="CC79" s="166">
        <f t="shared" si="515"/>
        <v>227883.87599999993</v>
      </c>
      <c r="CD79" s="329">
        <f t="shared" si="445"/>
        <v>6.9181100154079939E-2</v>
      </c>
    </row>
    <row r="80" spans="1:82">
      <c r="A80" s="449"/>
      <c r="B80" s="129" t="s">
        <v>25</v>
      </c>
      <c r="C80" s="170">
        <v>962629.72199999867</v>
      </c>
      <c r="D80" s="171">
        <v>896665.3439999969</v>
      </c>
      <c r="E80" s="171">
        <v>61882.262000000039</v>
      </c>
      <c r="F80" s="331">
        <f t="shared" si="420"/>
        <v>6.4284595193498634E-2</v>
      </c>
      <c r="G80" s="170">
        <v>0</v>
      </c>
      <c r="H80" s="171">
        <v>0</v>
      </c>
      <c r="I80" s="171">
        <v>0</v>
      </c>
      <c r="J80" s="331">
        <f t="shared" si="421"/>
        <v>0</v>
      </c>
      <c r="K80" s="170">
        <v>28539.754499999999</v>
      </c>
      <c r="L80" s="171">
        <v>25710.202499999999</v>
      </c>
      <c r="M80" s="171">
        <v>2558.1115</v>
      </c>
      <c r="N80" s="331">
        <f t="shared" si="422"/>
        <v>8.9633269270063279E-2</v>
      </c>
      <c r="O80" s="170">
        <v>117810.10525000007</v>
      </c>
      <c r="P80" s="171">
        <v>117810.10525000007</v>
      </c>
      <c r="Q80" s="171">
        <v>0</v>
      </c>
      <c r="R80" s="331">
        <f t="shared" si="423"/>
        <v>0</v>
      </c>
      <c r="S80" s="170">
        <v>115149.54499999998</v>
      </c>
      <c r="T80" s="171">
        <v>115149.54499999998</v>
      </c>
      <c r="U80" s="171">
        <v>0</v>
      </c>
      <c r="V80" s="331">
        <f t="shared" si="424"/>
        <v>0</v>
      </c>
      <c r="W80" s="334">
        <f t="shared" ref="W80:Y82" si="516">IF(COUNT(C80,G80,K80,O80,S80)&lt;5,"",SUM(C80,G80,K80,O80,S80))</f>
        <v>1224129.1267499987</v>
      </c>
      <c r="X80" s="174">
        <f t="shared" si="516"/>
        <v>1155335.1967499969</v>
      </c>
      <c r="Y80" s="174">
        <f t="shared" si="516"/>
        <v>64440.373500000038</v>
      </c>
      <c r="Z80" s="331">
        <f t="shared" si="426"/>
        <v>5.2641810485374196E-2</v>
      </c>
      <c r="AC80" s="449"/>
      <c r="AD80" s="129" t="s">
        <v>25</v>
      </c>
      <c r="AE80" s="170">
        <v>257530.26399999982</v>
      </c>
      <c r="AF80" s="171">
        <v>237056.20899999986</v>
      </c>
      <c r="AG80" s="171">
        <v>18975.148000000005</v>
      </c>
      <c r="AH80" s="331">
        <f t="shared" si="427"/>
        <v>7.368123538288307E-2</v>
      </c>
      <c r="AI80" s="170">
        <v>8854.9360000000015</v>
      </c>
      <c r="AJ80" s="171">
        <v>8647.4660000000022</v>
      </c>
      <c r="AK80" s="171">
        <v>189.5859999999999</v>
      </c>
      <c r="AL80" s="331">
        <f t="shared" si="428"/>
        <v>2.1410205562185865E-2</v>
      </c>
      <c r="AM80" s="170">
        <v>0</v>
      </c>
      <c r="AN80" s="171">
        <v>0</v>
      </c>
      <c r="AO80" s="171">
        <v>0</v>
      </c>
      <c r="AP80" s="331">
        <f t="shared" si="429"/>
        <v>0</v>
      </c>
      <c r="AQ80" s="170">
        <v>1820</v>
      </c>
      <c r="AR80" s="171">
        <v>1820</v>
      </c>
      <c r="AS80" s="171">
        <v>0</v>
      </c>
      <c r="AT80" s="331">
        <f t="shared" si="430"/>
        <v>0</v>
      </c>
      <c r="AU80" s="170">
        <v>29404.021000000001</v>
      </c>
      <c r="AV80" s="171">
        <v>29404.021000000001</v>
      </c>
      <c r="AW80" s="171">
        <v>0</v>
      </c>
      <c r="AX80" s="331">
        <f t="shared" si="431"/>
        <v>0</v>
      </c>
      <c r="AY80" s="334">
        <f t="shared" ref="AY80:BA82" si="517">IF(COUNT(AE80,AI80,AM80,AQ80,AU80)&lt;5,"",SUM(AE80,AI80,AM80,AQ80,AU80))</f>
        <v>297609.22099999984</v>
      </c>
      <c r="AZ80" s="174">
        <f t="shared" si="517"/>
        <v>276927.69599999988</v>
      </c>
      <c r="BA80" s="174">
        <f t="shared" si="517"/>
        <v>19164.734000000004</v>
      </c>
      <c r="BB80" s="331">
        <f t="shared" si="433"/>
        <v>6.4395632418929705E-2</v>
      </c>
      <c r="BE80" s="449"/>
      <c r="BF80" s="129" t="s">
        <v>25</v>
      </c>
      <c r="BG80" s="335">
        <f t="shared" ref="BG80:BI82" si="518">IF(COUNT(C80, AE80)&lt;2, "", C80+AE80)</f>
        <v>1220159.9859999984</v>
      </c>
      <c r="BH80" s="336">
        <f t="shared" si="518"/>
        <v>1133721.5529999968</v>
      </c>
      <c r="BI80" s="336">
        <f t="shared" si="518"/>
        <v>80857.410000000047</v>
      </c>
      <c r="BJ80" s="331">
        <f t="shared" si="435"/>
        <v>6.6267875465308171E-2</v>
      </c>
      <c r="BK80" s="335">
        <f t="shared" ref="BK80:BM82" si="519">IF(COUNT(G80, AI80)&lt;2, "", G80+AI80)</f>
        <v>8854.9360000000015</v>
      </c>
      <c r="BL80" s="336">
        <f t="shared" si="519"/>
        <v>8647.4660000000022</v>
      </c>
      <c r="BM80" s="336">
        <f t="shared" si="519"/>
        <v>189.5859999999999</v>
      </c>
      <c r="BN80" s="331">
        <f t="shared" si="437"/>
        <v>2.1410205562185865E-2</v>
      </c>
      <c r="BO80" s="335">
        <f t="shared" ref="BO80:BQ82" si="520">IF(COUNT(K80, AM80)&lt;2, "", K80+AM80)</f>
        <v>28539.754499999999</v>
      </c>
      <c r="BP80" s="336">
        <f t="shared" si="520"/>
        <v>25710.202499999999</v>
      </c>
      <c r="BQ80" s="336">
        <f t="shared" si="520"/>
        <v>2558.1115</v>
      </c>
      <c r="BR80" s="331">
        <f t="shared" si="439"/>
        <v>8.9633269270063279E-2</v>
      </c>
      <c r="BS80" s="335">
        <f t="shared" ref="BS80:BU82" si="521">IF(COUNT(O80, AQ80)&lt;2, "", O80+AQ80)</f>
        <v>119630.10525000007</v>
      </c>
      <c r="BT80" s="336">
        <f t="shared" si="521"/>
        <v>119630.10525000007</v>
      </c>
      <c r="BU80" s="336">
        <f t="shared" si="521"/>
        <v>0</v>
      </c>
      <c r="BV80" s="331">
        <f t="shared" si="441"/>
        <v>0</v>
      </c>
      <c r="BW80" s="335">
        <f t="shared" ref="BW80:BY82" si="522">IF(COUNT(S80, AU80)&lt;2, "", S80+AU80)</f>
        <v>144553.56599999999</v>
      </c>
      <c r="BX80" s="336">
        <f t="shared" si="522"/>
        <v>144553.56599999999</v>
      </c>
      <c r="BY80" s="336">
        <f t="shared" si="522"/>
        <v>0</v>
      </c>
      <c r="BZ80" s="331">
        <f t="shared" si="443"/>
        <v>0</v>
      </c>
      <c r="CA80" s="334">
        <f t="shared" ref="CA80:CC82" si="523">IF(COUNT(BG80,BK80,BO80,BS80,BW80)&lt;5,"",SUM(BG80,BK80,BO80,BS80,BW80))</f>
        <v>1521738.3477499983</v>
      </c>
      <c r="CB80" s="174">
        <f t="shared" si="523"/>
        <v>1432262.8927499969</v>
      </c>
      <c r="CC80" s="174">
        <f t="shared" si="523"/>
        <v>83605.107500000042</v>
      </c>
      <c r="CD80" s="331">
        <f t="shared" si="445"/>
        <v>5.4940527472161244E-2</v>
      </c>
    </row>
    <row r="81" spans="1:82">
      <c r="A81" s="449"/>
      <c r="B81" s="130" t="s">
        <v>26</v>
      </c>
      <c r="C81" s="149">
        <v>881604.17599999893</v>
      </c>
      <c r="D81" s="150">
        <v>844660.15699999849</v>
      </c>
      <c r="E81" s="150">
        <v>34149.451999999976</v>
      </c>
      <c r="F81" s="316">
        <f t="shared" si="420"/>
        <v>3.8735583303316862E-2</v>
      </c>
      <c r="G81" s="149">
        <v>0</v>
      </c>
      <c r="H81" s="150">
        <v>0</v>
      </c>
      <c r="I81" s="150">
        <v>0</v>
      </c>
      <c r="J81" s="316">
        <f t="shared" si="421"/>
        <v>0</v>
      </c>
      <c r="K81" s="149">
        <v>27643.406500000001</v>
      </c>
      <c r="L81" s="150">
        <v>26217.618999999999</v>
      </c>
      <c r="M81" s="150">
        <v>1407.3885</v>
      </c>
      <c r="N81" s="316">
        <f t="shared" si="422"/>
        <v>5.0912267270678088E-2</v>
      </c>
      <c r="O81" s="149">
        <v>112473.38299999987</v>
      </c>
      <c r="P81" s="150">
        <v>112473.38299999987</v>
      </c>
      <c r="Q81" s="150">
        <v>0</v>
      </c>
      <c r="R81" s="316">
        <f t="shared" si="423"/>
        <v>0</v>
      </c>
      <c r="S81" s="149">
        <v>128451.7028</v>
      </c>
      <c r="T81" s="150">
        <v>128451.7028</v>
      </c>
      <c r="U81" s="150">
        <v>0</v>
      </c>
      <c r="V81" s="316">
        <f t="shared" si="424"/>
        <v>0</v>
      </c>
      <c r="W81" s="319">
        <f t="shared" si="516"/>
        <v>1150172.6682999989</v>
      </c>
      <c r="X81" s="153">
        <f t="shared" si="516"/>
        <v>1111802.8617999984</v>
      </c>
      <c r="Y81" s="153">
        <f t="shared" si="516"/>
        <v>35556.840499999977</v>
      </c>
      <c r="Z81" s="316">
        <f t="shared" si="426"/>
        <v>3.0914350062373162E-2</v>
      </c>
      <c r="AC81" s="449"/>
      <c r="AD81" s="130" t="s">
        <v>26</v>
      </c>
      <c r="AE81" s="149">
        <v>192744.38500000001</v>
      </c>
      <c r="AF81" s="150">
        <v>177657.59999999995</v>
      </c>
      <c r="AG81" s="150">
        <v>14172.265999999998</v>
      </c>
      <c r="AH81" s="316">
        <f t="shared" si="427"/>
        <v>7.3528813822514194E-2</v>
      </c>
      <c r="AI81" s="149">
        <v>3413.8500000000013</v>
      </c>
      <c r="AJ81" s="150">
        <v>3390.3430000000017</v>
      </c>
      <c r="AK81" s="150">
        <v>21.693999999999996</v>
      </c>
      <c r="AL81" s="316">
        <f t="shared" si="428"/>
        <v>6.3547021691052587E-3</v>
      </c>
      <c r="AM81" s="149">
        <v>0</v>
      </c>
      <c r="AN81" s="150">
        <v>0</v>
      </c>
      <c r="AO81" s="150">
        <v>0</v>
      </c>
      <c r="AP81" s="316">
        <f t="shared" si="429"/>
        <v>0</v>
      </c>
      <c r="AQ81" s="149">
        <v>2209</v>
      </c>
      <c r="AR81" s="150">
        <v>2209</v>
      </c>
      <c r="AS81" s="150">
        <v>0</v>
      </c>
      <c r="AT81" s="316">
        <f t="shared" si="430"/>
        <v>0</v>
      </c>
      <c r="AU81" s="149">
        <v>28929.98</v>
      </c>
      <c r="AV81" s="150">
        <v>28929.98</v>
      </c>
      <c r="AW81" s="150">
        <v>0</v>
      </c>
      <c r="AX81" s="316">
        <f t="shared" si="431"/>
        <v>0</v>
      </c>
      <c r="AY81" s="319">
        <f t="shared" si="517"/>
        <v>227297.21500000003</v>
      </c>
      <c r="AZ81" s="153">
        <f t="shared" si="517"/>
        <v>212186.92299999995</v>
      </c>
      <c r="BA81" s="153">
        <f t="shared" si="517"/>
        <v>14193.959999999997</v>
      </c>
      <c r="BB81" s="316">
        <f t="shared" si="433"/>
        <v>6.2446695618333888E-2</v>
      </c>
      <c r="BE81" s="449"/>
      <c r="BF81" s="130" t="s">
        <v>26</v>
      </c>
      <c r="BG81" s="320">
        <f t="shared" si="518"/>
        <v>1074348.5609999988</v>
      </c>
      <c r="BH81" s="321">
        <f t="shared" si="518"/>
        <v>1022317.7569999985</v>
      </c>
      <c r="BI81" s="321">
        <f t="shared" si="518"/>
        <v>48321.717999999972</v>
      </c>
      <c r="BJ81" s="316">
        <f t="shared" si="435"/>
        <v>4.4977691369570347E-2</v>
      </c>
      <c r="BK81" s="320">
        <f t="shared" si="519"/>
        <v>3413.8500000000013</v>
      </c>
      <c r="BL81" s="321">
        <f t="shared" si="519"/>
        <v>3390.3430000000017</v>
      </c>
      <c r="BM81" s="321">
        <f t="shared" si="519"/>
        <v>21.693999999999996</v>
      </c>
      <c r="BN81" s="316">
        <f t="shared" si="437"/>
        <v>6.3547021691052587E-3</v>
      </c>
      <c r="BO81" s="320">
        <f t="shared" si="520"/>
        <v>27643.406500000001</v>
      </c>
      <c r="BP81" s="321">
        <f t="shared" si="520"/>
        <v>26217.618999999999</v>
      </c>
      <c r="BQ81" s="321">
        <f t="shared" si="520"/>
        <v>1407.3885</v>
      </c>
      <c r="BR81" s="316">
        <f t="shared" si="439"/>
        <v>5.0912267270678088E-2</v>
      </c>
      <c r="BS81" s="320">
        <f t="shared" si="521"/>
        <v>114682.38299999987</v>
      </c>
      <c r="BT81" s="321">
        <f t="shared" si="521"/>
        <v>114682.38299999987</v>
      </c>
      <c r="BU81" s="321">
        <f t="shared" si="521"/>
        <v>0</v>
      </c>
      <c r="BV81" s="316">
        <f t="shared" si="441"/>
        <v>0</v>
      </c>
      <c r="BW81" s="320">
        <f t="shared" si="522"/>
        <v>157381.68280000001</v>
      </c>
      <c r="BX81" s="321">
        <f t="shared" si="522"/>
        <v>157381.68280000001</v>
      </c>
      <c r="BY81" s="321">
        <f t="shared" si="522"/>
        <v>0</v>
      </c>
      <c r="BZ81" s="316">
        <f t="shared" si="443"/>
        <v>0</v>
      </c>
      <c r="CA81" s="319">
        <f t="shared" si="523"/>
        <v>1377469.8832999989</v>
      </c>
      <c r="CB81" s="153">
        <f t="shared" si="523"/>
        <v>1323989.7847999984</v>
      </c>
      <c r="CC81" s="153">
        <f t="shared" si="523"/>
        <v>49750.800499999976</v>
      </c>
      <c r="CD81" s="316">
        <f t="shared" si="445"/>
        <v>3.6117523223674543E-2</v>
      </c>
    </row>
    <row r="82" spans="1:82">
      <c r="A82" s="449"/>
      <c r="B82" s="131" t="s">
        <v>27</v>
      </c>
      <c r="C82" s="156">
        <v>1206090.4510000027</v>
      </c>
      <c r="D82" s="157">
        <v>1083184.2370000009</v>
      </c>
      <c r="E82" s="157">
        <v>115630.47500000005</v>
      </c>
      <c r="F82" s="322">
        <f t="shared" si="420"/>
        <v>9.587214201399874E-2</v>
      </c>
      <c r="G82" s="156">
        <v>0</v>
      </c>
      <c r="H82" s="157">
        <v>0</v>
      </c>
      <c r="I82" s="157">
        <v>0</v>
      </c>
      <c r="J82" s="322">
        <f t="shared" si="421"/>
        <v>0</v>
      </c>
      <c r="K82" s="156">
        <v>28004.063999999998</v>
      </c>
      <c r="L82" s="157">
        <v>23605.826499999999</v>
      </c>
      <c r="M82" s="157">
        <v>4616.6395000000002</v>
      </c>
      <c r="N82" s="322">
        <f t="shared" si="422"/>
        <v>0.16485605446409493</v>
      </c>
      <c r="O82" s="156">
        <v>124293.572</v>
      </c>
      <c r="P82" s="157">
        <v>124293.572</v>
      </c>
      <c r="Q82" s="157">
        <v>0</v>
      </c>
      <c r="R82" s="322">
        <f t="shared" si="423"/>
        <v>0</v>
      </c>
      <c r="S82" s="156">
        <v>116467.0729</v>
      </c>
      <c r="T82" s="157">
        <v>116467.0729</v>
      </c>
      <c r="U82" s="157">
        <v>0</v>
      </c>
      <c r="V82" s="322">
        <f t="shared" si="424"/>
        <v>0</v>
      </c>
      <c r="W82" s="325">
        <f t="shared" si="516"/>
        <v>1474855.1599000026</v>
      </c>
      <c r="X82" s="160">
        <f t="shared" si="516"/>
        <v>1347550.7084000008</v>
      </c>
      <c r="Y82" s="160">
        <f t="shared" si="516"/>
        <v>120247.11450000005</v>
      </c>
      <c r="Z82" s="322">
        <f t="shared" si="426"/>
        <v>8.1531473577482E-2</v>
      </c>
      <c r="AC82" s="449"/>
      <c r="AD82" s="131" t="s">
        <v>27</v>
      </c>
      <c r="AE82" s="156">
        <v>331880.43700000038</v>
      </c>
      <c r="AF82" s="157">
        <v>275069.803000001</v>
      </c>
      <c r="AG82" s="157">
        <v>53875.099999999962</v>
      </c>
      <c r="AH82" s="322">
        <f t="shared" si="427"/>
        <v>0.16233285844444004</v>
      </c>
      <c r="AI82" s="156">
        <v>2241.7819999999988</v>
      </c>
      <c r="AJ82" s="157">
        <v>2094.4229999999998</v>
      </c>
      <c r="AK82" s="157">
        <v>130.761</v>
      </c>
      <c r="AL82" s="322">
        <f t="shared" si="428"/>
        <v>5.8329043591214519E-2</v>
      </c>
      <c r="AM82" s="156">
        <v>0</v>
      </c>
      <c r="AN82" s="157">
        <v>0</v>
      </c>
      <c r="AO82" s="157">
        <v>0</v>
      </c>
      <c r="AP82" s="322">
        <f t="shared" si="429"/>
        <v>0</v>
      </c>
      <c r="AQ82" s="156">
        <v>2423</v>
      </c>
      <c r="AR82" s="157">
        <v>2423</v>
      </c>
      <c r="AS82" s="157">
        <v>0</v>
      </c>
      <c r="AT82" s="322">
        <f t="shared" si="430"/>
        <v>0</v>
      </c>
      <c r="AU82" s="156">
        <v>31844.77</v>
      </c>
      <c r="AV82" s="157">
        <v>31844.77</v>
      </c>
      <c r="AW82" s="157">
        <v>0</v>
      </c>
      <c r="AX82" s="322">
        <f t="shared" si="431"/>
        <v>0</v>
      </c>
      <c r="AY82" s="325">
        <f t="shared" si="517"/>
        <v>368389.98900000041</v>
      </c>
      <c r="AZ82" s="160">
        <f t="shared" si="517"/>
        <v>311431.99600000103</v>
      </c>
      <c r="BA82" s="160">
        <f t="shared" si="517"/>
        <v>54005.860999999961</v>
      </c>
      <c r="BB82" s="322">
        <f t="shared" si="433"/>
        <v>0.14659969763727726</v>
      </c>
      <c r="BE82" s="449"/>
      <c r="BF82" s="131" t="s">
        <v>27</v>
      </c>
      <c r="BG82" s="326">
        <f t="shared" si="518"/>
        <v>1537970.8880000031</v>
      </c>
      <c r="BH82" s="327">
        <f t="shared" si="518"/>
        <v>1358254.0400000019</v>
      </c>
      <c r="BI82" s="327">
        <f t="shared" si="518"/>
        <v>169505.57500000001</v>
      </c>
      <c r="BJ82" s="322">
        <f t="shared" si="435"/>
        <v>0.11021377343522232</v>
      </c>
      <c r="BK82" s="326">
        <f t="shared" si="519"/>
        <v>2241.7819999999988</v>
      </c>
      <c r="BL82" s="327">
        <f t="shared" si="519"/>
        <v>2094.4229999999998</v>
      </c>
      <c r="BM82" s="327">
        <f t="shared" si="519"/>
        <v>130.761</v>
      </c>
      <c r="BN82" s="322">
        <f t="shared" si="437"/>
        <v>5.8329043591214519E-2</v>
      </c>
      <c r="BO82" s="326">
        <f t="shared" si="520"/>
        <v>28004.063999999998</v>
      </c>
      <c r="BP82" s="327">
        <f t="shared" si="520"/>
        <v>23605.826499999999</v>
      </c>
      <c r="BQ82" s="327">
        <f t="shared" si="520"/>
        <v>4616.6395000000002</v>
      </c>
      <c r="BR82" s="322">
        <f t="shared" si="439"/>
        <v>0.16485605446409493</v>
      </c>
      <c r="BS82" s="326">
        <f t="shared" si="521"/>
        <v>126716.572</v>
      </c>
      <c r="BT82" s="327">
        <f t="shared" si="521"/>
        <v>126716.572</v>
      </c>
      <c r="BU82" s="327">
        <f t="shared" si="521"/>
        <v>0</v>
      </c>
      <c r="BV82" s="322">
        <f t="shared" si="441"/>
        <v>0</v>
      </c>
      <c r="BW82" s="326">
        <f t="shared" si="522"/>
        <v>148311.84289999999</v>
      </c>
      <c r="BX82" s="327">
        <f t="shared" si="522"/>
        <v>148311.84289999999</v>
      </c>
      <c r="BY82" s="327">
        <f t="shared" si="522"/>
        <v>0</v>
      </c>
      <c r="BZ82" s="322">
        <f t="shared" si="443"/>
        <v>0</v>
      </c>
      <c r="CA82" s="325">
        <f t="shared" si="523"/>
        <v>1843245.1489000029</v>
      </c>
      <c r="CB82" s="160">
        <f t="shared" si="523"/>
        <v>1658982.7044000018</v>
      </c>
      <c r="CC82" s="160">
        <f t="shared" si="523"/>
        <v>174252.9755</v>
      </c>
      <c r="CD82" s="322">
        <f t="shared" si="445"/>
        <v>9.4535974015170637E-2</v>
      </c>
    </row>
    <row r="83" spans="1:82" ht="15">
      <c r="A83" s="449"/>
      <c r="B83" s="132" t="s">
        <v>28</v>
      </c>
      <c r="C83" s="328">
        <f t="shared" ref="C83:E83" si="524">IF(COUNT(C80:C82)=0,"",SUM(C80:C82))</f>
        <v>3050324.3490000004</v>
      </c>
      <c r="D83" s="167">
        <f t="shared" si="524"/>
        <v>2824509.7379999962</v>
      </c>
      <c r="E83" s="167">
        <f t="shared" si="524"/>
        <v>211662.18900000007</v>
      </c>
      <c r="F83" s="329">
        <f t="shared" si="420"/>
        <v>6.9390059804423782E-2</v>
      </c>
      <c r="G83" s="328">
        <f t="shared" ref="G83:I83" si="525">IF(COUNT(G80:G82)=0,"",SUM(G80:G82))</f>
        <v>0</v>
      </c>
      <c r="H83" s="167">
        <f t="shared" si="525"/>
        <v>0</v>
      </c>
      <c r="I83" s="167">
        <f t="shared" si="525"/>
        <v>0</v>
      </c>
      <c r="J83" s="329">
        <f t="shared" si="421"/>
        <v>0</v>
      </c>
      <c r="K83" s="328">
        <f t="shared" ref="K83:M83" si="526">IF(COUNT(K80:K82)=0,"",SUM(K80:K82))</f>
        <v>84187.225000000006</v>
      </c>
      <c r="L83" s="167">
        <f t="shared" si="526"/>
        <v>75533.648000000001</v>
      </c>
      <c r="M83" s="167">
        <f t="shared" si="526"/>
        <v>8582.1395000000011</v>
      </c>
      <c r="N83" s="329">
        <f t="shared" si="422"/>
        <v>0.10194111398730628</v>
      </c>
      <c r="O83" s="328">
        <f t="shared" ref="O83:Q83" si="527">IF(COUNT(O80:O82)=0,"",SUM(O80:O82))</f>
        <v>354577.06024999992</v>
      </c>
      <c r="P83" s="167">
        <f t="shared" si="527"/>
        <v>354577.06024999992</v>
      </c>
      <c r="Q83" s="167">
        <f t="shared" si="527"/>
        <v>0</v>
      </c>
      <c r="R83" s="329">
        <f t="shared" si="423"/>
        <v>0</v>
      </c>
      <c r="S83" s="328">
        <f t="shared" ref="S83:U83" si="528">IF(COUNT(S80:S82)=0,"",SUM(S80:S82))</f>
        <v>360068.32069999998</v>
      </c>
      <c r="T83" s="167">
        <f t="shared" si="528"/>
        <v>360068.32069999998</v>
      </c>
      <c r="U83" s="167">
        <f t="shared" si="528"/>
        <v>0</v>
      </c>
      <c r="V83" s="329">
        <f t="shared" si="424"/>
        <v>0</v>
      </c>
      <c r="W83" s="330">
        <f t="shared" ref="W83:Y83" si="529">IF(COUNT(W80:W82)=0,"",SUM(W80:W82))</f>
        <v>3849156.9549500002</v>
      </c>
      <c r="X83" s="166">
        <f t="shared" si="529"/>
        <v>3614688.7669499964</v>
      </c>
      <c r="Y83" s="166">
        <f t="shared" si="529"/>
        <v>220244.32850000006</v>
      </c>
      <c r="Z83" s="329">
        <f t="shared" si="426"/>
        <v>5.7218848458950665E-2</v>
      </c>
      <c r="AC83" s="449"/>
      <c r="AD83" s="132" t="s">
        <v>28</v>
      </c>
      <c r="AE83" s="328">
        <f t="shared" ref="AE83:AG83" si="530">IF(COUNT(AE80:AE82)=0,"",SUM(AE80:AE82))</f>
        <v>782155.08600000024</v>
      </c>
      <c r="AF83" s="167">
        <f t="shared" si="530"/>
        <v>689783.61200000078</v>
      </c>
      <c r="AG83" s="167">
        <f t="shared" si="530"/>
        <v>87022.513999999966</v>
      </c>
      <c r="AH83" s="329">
        <f t="shared" si="427"/>
        <v>0.11125992217865593</v>
      </c>
      <c r="AI83" s="328">
        <f t="shared" ref="AI83:AK83" si="531">IF(COUNT(AI80:AI82)=0,"",SUM(AI80:AI82))</f>
        <v>14510.568000000003</v>
      </c>
      <c r="AJ83" s="167">
        <f t="shared" si="531"/>
        <v>14132.232000000004</v>
      </c>
      <c r="AK83" s="167">
        <f t="shared" si="531"/>
        <v>342.04099999999988</v>
      </c>
      <c r="AL83" s="329">
        <f t="shared" si="428"/>
        <v>2.3571854664820827E-2</v>
      </c>
      <c r="AM83" s="328">
        <f t="shared" ref="AM83:AO83" si="532">IF(COUNT(AM80:AM82)=0,"",SUM(AM80:AM82))</f>
        <v>0</v>
      </c>
      <c r="AN83" s="167">
        <f t="shared" si="532"/>
        <v>0</v>
      </c>
      <c r="AO83" s="167">
        <f t="shared" si="532"/>
        <v>0</v>
      </c>
      <c r="AP83" s="329">
        <f t="shared" si="429"/>
        <v>0</v>
      </c>
      <c r="AQ83" s="328">
        <f t="shared" ref="AQ83:AS83" si="533">IF(COUNT(AQ80:AQ82)=0,"",SUM(AQ80:AQ82))</f>
        <v>6452</v>
      </c>
      <c r="AR83" s="167">
        <f t="shared" si="533"/>
        <v>6452</v>
      </c>
      <c r="AS83" s="167">
        <f t="shared" si="533"/>
        <v>0</v>
      </c>
      <c r="AT83" s="329">
        <f t="shared" si="430"/>
        <v>0</v>
      </c>
      <c r="AU83" s="328">
        <f t="shared" ref="AU83:AW83" si="534">IF(COUNT(AU80:AU82)=0,"",SUM(AU80:AU82))</f>
        <v>90178.771000000008</v>
      </c>
      <c r="AV83" s="167">
        <f t="shared" si="534"/>
        <v>90178.771000000008</v>
      </c>
      <c r="AW83" s="167">
        <f t="shared" si="534"/>
        <v>0</v>
      </c>
      <c r="AX83" s="329">
        <f t="shared" si="431"/>
        <v>0</v>
      </c>
      <c r="AY83" s="330">
        <f t="shared" ref="AY83:BA83" si="535">IF(COUNT(AY80:AY82)=0,"",SUM(AY80:AY82))</f>
        <v>893296.42500000028</v>
      </c>
      <c r="AZ83" s="166">
        <f t="shared" si="535"/>
        <v>800546.61500000092</v>
      </c>
      <c r="BA83" s="166">
        <f t="shared" si="535"/>
        <v>87364.554999999964</v>
      </c>
      <c r="BB83" s="329">
        <f t="shared" si="433"/>
        <v>9.7800184300524812E-2</v>
      </c>
      <c r="BE83" s="449"/>
      <c r="BF83" s="132" t="s">
        <v>28</v>
      </c>
      <c r="BG83" s="328">
        <f t="shared" ref="BG83:BI83" si="536">IF(COUNT(BG80:BG82)=0,"",SUM(BG80:BG82))</f>
        <v>3832479.4350000005</v>
      </c>
      <c r="BH83" s="167">
        <f t="shared" si="536"/>
        <v>3514293.3499999973</v>
      </c>
      <c r="BI83" s="167">
        <f t="shared" si="536"/>
        <v>298684.70300000004</v>
      </c>
      <c r="BJ83" s="329">
        <f t="shared" si="435"/>
        <v>7.7935109128641683E-2</v>
      </c>
      <c r="BK83" s="328">
        <f t="shared" ref="BK83:BM83" si="537">IF(COUNT(BK80:BK82)=0,"",SUM(BK80:BK82))</f>
        <v>14510.568000000003</v>
      </c>
      <c r="BL83" s="167">
        <f t="shared" si="537"/>
        <v>14132.232000000004</v>
      </c>
      <c r="BM83" s="167">
        <f t="shared" si="537"/>
        <v>342.04099999999988</v>
      </c>
      <c r="BN83" s="329">
        <f t="shared" si="437"/>
        <v>2.3571854664820827E-2</v>
      </c>
      <c r="BO83" s="328">
        <f t="shared" ref="BO83:BQ83" si="538">IF(COUNT(BO80:BO82)=0,"",SUM(BO80:BO82))</f>
        <v>84187.225000000006</v>
      </c>
      <c r="BP83" s="167">
        <f t="shared" si="538"/>
        <v>75533.648000000001</v>
      </c>
      <c r="BQ83" s="167">
        <f t="shared" si="538"/>
        <v>8582.1395000000011</v>
      </c>
      <c r="BR83" s="329">
        <f t="shared" si="439"/>
        <v>0.10194111398730628</v>
      </c>
      <c r="BS83" s="328">
        <f t="shared" ref="BS83:BU83" si="539">IF(COUNT(BS80:BS82)=0,"",SUM(BS80:BS82))</f>
        <v>361029.06024999992</v>
      </c>
      <c r="BT83" s="167">
        <f t="shared" si="539"/>
        <v>361029.06024999992</v>
      </c>
      <c r="BU83" s="167">
        <f t="shared" si="539"/>
        <v>0</v>
      </c>
      <c r="BV83" s="329">
        <f t="shared" si="441"/>
        <v>0</v>
      </c>
      <c r="BW83" s="328">
        <f t="shared" ref="BW83:BY83" si="540">IF(COUNT(BW80:BW82)=0,"",SUM(BW80:BW82))</f>
        <v>450247.09169999999</v>
      </c>
      <c r="BX83" s="167">
        <f t="shared" si="540"/>
        <v>450247.09169999999</v>
      </c>
      <c r="BY83" s="167">
        <f t="shared" si="540"/>
        <v>0</v>
      </c>
      <c r="BZ83" s="329">
        <f t="shared" si="443"/>
        <v>0</v>
      </c>
      <c r="CA83" s="330">
        <f t="shared" ref="CA83:CC83" si="541">IF(COUNT(CA80:CA82)=0,"",SUM(CA80:CA82))</f>
        <v>4742453.37995</v>
      </c>
      <c r="CB83" s="166">
        <f t="shared" si="541"/>
        <v>4415235.3819499975</v>
      </c>
      <c r="CC83" s="166">
        <f t="shared" si="541"/>
        <v>307608.8835</v>
      </c>
      <c r="CD83" s="329">
        <f t="shared" si="445"/>
        <v>6.4862816532999454E-2</v>
      </c>
    </row>
    <row r="84" spans="1:82" ht="15.75" thickBot="1">
      <c r="A84" s="450"/>
      <c r="B84" s="133" t="s">
        <v>55</v>
      </c>
      <c r="C84" s="337">
        <f t="shared" ref="C84:E84" si="542">SUM(C83,C79,C75,C71)</f>
        <v>10293287.272000004</v>
      </c>
      <c r="D84" s="180">
        <f t="shared" si="542"/>
        <v>9531847.1720000021</v>
      </c>
      <c r="E84" s="180">
        <f t="shared" si="542"/>
        <v>710591.29700000014</v>
      </c>
      <c r="F84" s="338">
        <f t="shared" si="420"/>
        <v>6.9034437514725169E-2</v>
      </c>
      <c r="G84" s="337">
        <f t="shared" ref="G84:I84" si="543">SUM(G83,G79,G75,G71)</f>
        <v>0</v>
      </c>
      <c r="H84" s="180">
        <f t="shared" si="543"/>
        <v>0</v>
      </c>
      <c r="I84" s="180">
        <f t="shared" si="543"/>
        <v>0</v>
      </c>
      <c r="J84" s="338">
        <f t="shared" si="421"/>
        <v>0</v>
      </c>
      <c r="K84" s="337">
        <f t="shared" ref="K84:M84" si="544">SUM(K83,K79,K75,K71)</f>
        <v>318090.74249999999</v>
      </c>
      <c r="L84" s="180">
        <f t="shared" si="544"/>
        <v>291421.09299999999</v>
      </c>
      <c r="M84" s="180">
        <f t="shared" si="544"/>
        <v>26221.711499999998</v>
      </c>
      <c r="N84" s="338">
        <f t="shared" si="422"/>
        <v>8.2434689214509277E-2</v>
      </c>
      <c r="O84" s="337">
        <f t="shared" ref="O84:Q84" si="545">SUM(O83,O79,O75,O71)</f>
        <v>877539.56950000022</v>
      </c>
      <c r="P84" s="180">
        <f t="shared" si="545"/>
        <v>877539.56950000022</v>
      </c>
      <c r="Q84" s="180">
        <f t="shared" si="545"/>
        <v>0</v>
      </c>
      <c r="R84" s="338">
        <f t="shared" si="423"/>
        <v>0</v>
      </c>
      <c r="S84" s="337">
        <f t="shared" ref="S84:U84" si="546">SUM(S83,S79,S75,S71)</f>
        <v>1201404.4378499999</v>
      </c>
      <c r="T84" s="180">
        <f t="shared" si="546"/>
        <v>1201404.4378499999</v>
      </c>
      <c r="U84" s="180">
        <f t="shared" si="546"/>
        <v>0</v>
      </c>
      <c r="V84" s="338">
        <f t="shared" si="424"/>
        <v>0</v>
      </c>
      <c r="W84" s="337">
        <f t="shared" ref="W84:Y84" si="547">SUM(W83,W79,W75,W71)</f>
        <v>12690322.021850003</v>
      </c>
      <c r="X84" s="180">
        <f t="shared" si="547"/>
        <v>11902212.272350004</v>
      </c>
      <c r="Y84" s="180">
        <f t="shared" si="547"/>
        <v>736813.00850000011</v>
      </c>
      <c r="Z84" s="338">
        <f t="shared" si="426"/>
        <v>5.8061017461287959E-2</v>
      </c>
      <c r="AC84" s="450"/>
      <c r="AD84" s="133" t="s">
        <v>55</v>
      </c>
      <c r="AE84" s="337">
        <f t="shared" ref="AE84:AG84" si="548">SUM(AE83,AE79,AE75,AE71)</f>
        <v>2784376.9790000003</v>
      </c>
      <c r="AF84" s="180">
        <f t="shared" si="548"/>
        <v>2462093.3630000018</v>
      </c>
      <c r="AG84" s="180">
        <f t="shared" si="548"/>
        <v>297454.53299999994</v>
      </c>
      <c r="AH84" s="338">
        <f t="shared" si="427"/>
        <v>0.10682983491223583</v>
      </c>
      <c r="AI84" s="337">
        <f t="shared" ref="AI84:AK84" si="549">SUM(AI83,AI79,AI75,AI71)</f>
        <v>133942.25400000002</v>
      </c>
      <c r="AJ84" s="180">
        <f t="shared" si="549"/>
        <v>127885.16800000002</v>
      </c>
      <c r="AK84" s="180">
        <f t="shared" si="549"/>
        <v>5588.8819999999996</v>
      </c>
      <c r="AL84" s="338">
        <f t="shared" si="428"/>
        <v>4.1726056065922251E-2</v>
      </c>
      <c r="AM84" s="337">
        <f t="shared" ref="AM84:AO84" si="550">SUM(AM83,AM79,AM75,AM71)</f>
        <v>0</v>
      </c>
      <c r="AN84" s="180">
        <f t="shared" si="550"/>
        <v>0</v>
      </c>
      <c r="AO84" s="180">
        <f t="shared" si="550"/>
        <v>0</v>
      </c>
      <c r="AP84" s="338">
        <f t="shared" si="429"/>
        <v>0</v>
      </c>
      <c r="AQ84" s="337">
        <f t="shared" ref="AQ84:AS84" si="551">SUM(AQ83,AQ79,AQ75,AQ71)</f>
        <v>18092.296632000001</v>
      </c>
      <c r="AR84" s="180">
        <f t="shared" si="551"/>
        <v>18092.296632000001</v>
      </c>
      <c r="AS84" s="180">
        <f t="shared" si="551"/>
        <v>0</v>
      </c>
      <c r="AT84" s="338">
        <f t="shared" si="430"/>
        <v>0</v>
      </c>
      <c r="AU84" s="337">
        <f t="shared" ref="AU84:AW84" si="552">SUM(AU83,AU79,AU75,AU71)</f>
        <v>336531.60510000004</v>
      </c>
      <c r="AV84" s="180">
        <f t="shared" si="552"/>
        <v>336531.60510000004</v>
      </c>
      <c r="AW84" s="180">
        <f t="shared" si="552"/>
        <v>0</v>
      </c>
      <c r="AX84" s="338">
        <f t="shared" si="431"/>
        <v>0</v>
      </c>
      <c r="AY84" s="337">
        <f t="shared" ref="AY84:BA84" si="553">SUM(AY83,AY79,AY75,AY71)</f>
        <v>3272943.1347320005</v>
      </c>
      <c r="AZ84" s="180">
        <f t="shared" si="553"/>
        <v>2944602.4327320019</v>
      </c>
      <c r="BA84" s="180">
        <f t="shared" si="553"/>
        <v>303043.41499999992</v>
      </c>
      <c r="BB84" s="338">
        <f t="shared" si="433"/>
        <v>9.2590491959407092E-2</v>
      </c>
      <c r="BE84" s="450"/>
      <c r="BF84" s="133" t="s">
        <v>55</v>
      </c>
      <c r="BG84" s="337">
        <f t="shared" ref="BG84:BI84" si="554">SUM(BG83,BG79,BG75,BG71)</f>
        <v>13077664.251000002</v>
      </c>
      <c r="BH84" s="180">
        <f t="shared" si="554"/>
        <v>11993940.535000004</v>
      </c>
      <c r="BI84" s="180">
        <f t="shared" si="554"/>
        <v>1008045.8300000001</v>
      </c>
      <c r="BJ84" s="338">
        <f t="shared" si="435"/>
        <v>7.7081488762254957E-2</v>
      </c>
      <c r="BK84" s="337">
        <f t="shared" ref="BK84:BM84" si="555">SUM(BK83,BK79,BK75,BK71)</f>
        <v>133942.25400000002</v>
      </c>
      <c r="BL84" s="180">
        <f t="shared" si="555"/>
        <v>127885.16800000002</v>
      </c>
      <c r="BM84" s="180">
        <f t="shared" si="555"/>
        <v>5588.8819999999996</v>
      </c>
      <c r="BN84" s="338">
        <f t="shared" si="437"/>
        <v>4.1726056065922251E-2</v>
      </c>
      <c r="BO84" s="337">
        <f t="shared" ref="BO84:BQ84" si="556">SUM(BO83,BO79,BO75,BO71)</f>
        <v>318090.74249999999</v>
      </c>
      <c r="BP84" s="180">
        <f t="shared" si="556"/>
        <v>291421.09299999999</v>
      </c>
      <c r="BQ84" s="180">
        <f t="shared" si="556"/>
        <v>26221.711499999998</v>
      </c>
      <c r="BR84" s="338">
        <f t="shared" si="439"/>
        <v>8.2434689214509277E-2</v>
      </c>
      <c r="BS84" s="337">
        <f t="shared" ref="BS84:BU84" si="557">SUM(BS83,BS79,BS75,BS71)</f>
        <v>895631.86613200023</v>
      </c>
      <c r="BT84" s="180">
        <f t="shared" si="557"/>
        <v>895631.86613200023</v>
      </c>
      <c r="BU84" s="180">
        <f t="shared" si="557"/>
        <v>0</v>
      </c>
      <c r="BV84" s="338">
        <f t="shared" si="441"/>
        <v>0</v>
      </c>
      <c r="BW84" s="337">
        <f t="shared" ref="BW84:BY84" si="558">SUM(BW83,BW79,BW75,BW71)</f>
        <v>1537936.0429500001</v>
      </c>
      <c r="BX84" s="180">
        <f t="shared" si="558"/>
        <v>1537936.0429500001</v>
      </c>
      <c r="BY84" s="180">
        <f t="shared" si="558"/>
        <v>0</v>
      </c>
      <c r="BZ84" s="338">
        <f t="shared" si="443"/>
        <v>0</v>
      </c>
      <c r="CA84" s="337">
        <f t="shared" ref="CA84:CC84" si="559">SUM(CA83,CA79,CA75,CA71)</f>
        <v>15963265.156582003</v>
      </c>
      <c r="CB84" s="180">
        <f t="shared" si="559"/>
        <v>14846814.705082007</v>
      </c>
      <c r="CC84" s="180">
        <f t="shared" si="559"/>
        <v>1039856.4235</v>
      </c>
      <c r="CD84" s="338">
        <f t="shared" si="445"/>
        <v>6.5140584542081881E-2</v>
      </c>
    </row>
    <row r="85" spans="1:82">
      <c r="A85" t="s">
        <v>397</v>
      </c>
    </row>
    <row r="86" spans="1:82" ht="15" thickBot="1"/>
    <row r="87" spans="1:82" ht="19.5" thickBot="1">
      <c r="A87" s="477" t="s">
        <v>392</v>
      </c>
      <c r="B87" s="478"/>
      <c r="C87" s="474" t="s">
        <v>0</v>
      </c>
      <c r="D87" s="475"/>
      <c r="E87" s="475"/>
      <c r="F87" s="476"/>
      <c r="G87" s="474" t="s">
        <v>9</v>
      </c>
      <c r="H87" s="475"/>
      <c r="I87" s="475"/>
      <c r="J87" s="476"/>
      <c r="K87" s="474" t="s">
        <v>393</v>
      </c>
      <c r="L87" s="475"/>
      <c r="M87" s="475"/>
      <c r="N87" s="476"/>
      <c r="O87" s="474" t="s">
        <v>375</v>
      </c>
      <c r="P87" s="475"/>
      <c r="Q87" s="475"/>
      <c r="R87" s="476"/>
      <c r="S87" s="474" t="s">
        <v>377</v>
      </c>
      <c r="T87" s="475"/>
      <c r="U87" s="475"/>
      <c r="V87" s="476"/>
      <c r="W87" s="474" t="s">
        <v>376</v>
      </c>
      <c r="X87" s="475"/>
      <c r="Y87" s="475"/>
      <c r="Z87" s="476"/>
      <c r="AC87" s="477" t="s">
        <v>394</v>
      </c>
      <c r="AD87" s="478"/>
      <c r="AE87" s="474" t="s">
        <v>0</v>
      </c>
      <c r="AF87" s="475"/>
      <c r="AG87" s="475"/>
      <c r="AH87" s="476"/>
      <c r="AI87" s="474" t="s">
        <v>9</v>
      </c>
      <c r="AJ87" s="475"/>
      <c r="AK87" s="475"/>
      <c r="AL87" s="476"/>
      <c r="AM87" s="474" t="s">
        <v>393</v>
      </c>
      <c r="AN87" s="475"/>
      <c r="AO87" s="475"/>
      <c r="AP87" s="476"/>
      <c r="AQ87" s="474" t="s">
        <v>375</v>
      </c>
      <c r="AR87" s="475"/>
      <c r="AS87" s="475"/>
      <c r="AT87" s="476"/>
      <c r="AU87" s="474" t="s">
        <v>377</v>
      </c>
      <c r="AV87" s="475"/>
      <c r="AW87" s="475"/>
      <c r="AX87" s="476"/>
      <c r="AY87" s="474" t="s">
        <v>376</v>
      </c>
      <c r="AZ87" s="475"/>
      <c r="BA87" s="475"/>
      <c r="BB87" s="476"/>
      <c r="BE87" s="477" t="s">
        <v>395</v>
      </c>
      <c r="BF87" s="478"/>
      <c r="BG87" s="474" t="s">
        <v>0</v>
      </c>
      <c r="BH87" s="475"/>
      <c r="BI87" s="475"/>
      <c r="BJ87" s="476"/>
      <c r="BK87" s="474" t="s">
        <v>9</v>
      </c>
      <c r="BL87" s="475"/>
      <c r="BM87" s="475"/>
      <c r="BN87" s="476"/>
      <c r="BO87" s="474" t="s">
        <v>393</v>
      </c>
      <c r="BP87" s="475"/>
      <c r="BQ87" s="475"/>
      <c r="BR87" s="476"/>
      <c r="BS87" s="474" t="s">
        <v>375</v>
      </c>
      <c r="BT87" s="475"/>
      <c r="BU87" s="475"/>
      <c r="BV87" s="476"/>
      <c r="BW87" s="474" t="s">
        <v>377</v>
      </c>
      <c r="BX87" s="475"/>
      <c r="BY87" s="475"/>
      <c r="BZ87" s="476"/>
      <c r="CA87" s="474" t="s">
        <v>376</v>
      </c>
      <c r="CB87" s="475"/>
      <c r="CC87" s="475"/>
      <c r="CD87" s="476"/>
    </row>
    <row r="88" spans="1:82" ht="75" thickBot="1">
      <c r="A88" s="479"/>
      <c r="B88" s="480"/>
      <c r="C88" s="307" t="s">
        <v>52</v>
      </c>
      <c r="D88" s="308" t="s">
        <v>53</v>
      </c>
      <c r="E88" s="308" t="s">
        <v>51</v>
      </c>
      <c r="F88" s="309" t="s">
        <v>51</v>
      </c>
      <c r="G88" s="307" t="s">
        <v>52</v>
      </c>
      <c r="H88" s="308" t="s">
        <v>53</v>
      </c>
      <c r="I88" s="308" t="s">
        <v>51</v>
      </c>
      <c r="J88" s="309" t="s">
        <v>51</v>
      </c>
      <c r="K88" s="307" t="s">
        <v>52</v>
      </c>
      <c r="L88" s="308" t="s">
        <v>53</v>
      </c>
      <c r="M88" s="308" t="s">
        <v>51</v>
      </c>
      <c r="N88" s="309" t="s">
        <v>51</v>
      </c>
      <c r="O88" s="307" t="s">
        <v>52</v>
      </c>
      <c r="P88" s="308" t="s">
        <v>53</v>
      </c>
      <c r="Q88" s="308" t="s">
        <v>51</v>
      </c>
      <c r="R88" s="309" t="s">
        <v>51</v>
      </c>
      <c r="S88" s="307" t="s">
        <v>52</v>
      </c>
      <c r="T88" s="308" t="s">
        <v>53</v>
      </c>
      <c r="U88" s="308" t="s">
        <v>51</v>
      </c>
      <c r="V88" s="309" t="s">
        <v>51</v>
      </c>
      <c r="W88" s="307" t="s">
        <v>52</v>
      </c>
      <c r="X88" s="308" t="s">
        <v>53</v>
      </c>
      <c r="Y88" s="308" t="s">
        <v>51</v>
      </c>
      <c r="Z88" s="309" t="s">
        <v>51</v>
      </c>
      <c r="AC88" s="479"/>
      <c r="AD88" s="480"/>
      <c r="AE88" s="307" t="s">
        <v>52</v>
      </c>
      <c r="AF88" s="308" t="s">
        <v>53</v>
      </c>
      <c r="AG88" s="308" t="s">
        <v>51</v>
      </c>
      <c r="AH88" s="309" t="s">
        <v>51</v>
      </c>
      <c r="AI88" s="307" t="s">
        <v>52</v>
      </c>
      <c r="AJ88" s="308" t="s">
        <v>53</v>
      </c>
      <c r="AK88" s="308" t="s">
        <v>51</v>
      </c>
      <c r="AL88" s="309" t="s">
        <v>51</v>
      </c>
      <c r="AM88" s="307" t="s">
        <v>52</v>
      </c>
      <c r="AN88" s="308" t="s">
        <v>53</v>
      </c>
      <c r="AO88" s="308" t="s">
        <v>51</v>
      </c>
      <c r="AP88" s="309" t="s">
        <v>51</v>
      </c>
      <c r="AQ88" s="307" t="s">
        <v>52</v>
      </c>
      <c r="AR88" s="308" t="s">
        <v>53</v>
      </c>
      <c r="AS88" s="308" t="s">
        <v>51</v>
      </c>
      <c r="AT88" s="309" t="s">
        <v>51</v>
      </c>
      <c r="AU88" s="307" t="s">
        <v>52</v>
      </c>
      <c r="AV88" s="308" t="s">
        <v>53</v>
      </c>
      <c r="AW88" s="308" t="s">
        <v>51</v>
      </c>
      <c r="AX88" s="309" t="s">
        <v>51</v>
      </c>
      <c r="AY88" s="307" t="s">
        <v>52</v>
      </c>
      <c r="AZ88" s="308" t="s">
        <v>53</v>
      </c>
      <c r="BA88" s="308" t="s">
        <v>51</v>
      </c>
      <c r="BB88" s="309" t="s">
        <v>51</v>
      </c>
      <c r="BE88" s="479"/>
      <c r="BF88" s="480"/>
      <c r="BG88" s="307" t="s">
        <v>52</v>
      </c>
      <c r="BH88" s="308" t="s">
        <v>53</v>
      </c>
      <c r="BI88" s="308" t="s">
        <v>51</v>
      </c>
      <c r="BJ88" s="309" t="s">
        <v>51</v>
      </c>
      <c r="BK88" s="307" t="s">
        <v>52</v>
      </c>
      <c r="BL88" s="308" t="s">
        <v>53</v>
      </c>
      <c r="BM88" s="308" t="s">
        <v>51</v>
      </c>
      <c r="BN88" s="309" t="s">
        <v>51</v>
      </c>
      <c r="BO88" s="307" t="s">
        <v>52</v>
      </c>
      <c r="BP88" s="308" t="s">
        <v>53</v>
      </c>
      <c r="BQ88" s="308" t="s">
        <v>51</v>
      </c>
      <c r="BR88" s="309" t="s">
        <v>51</v>
      </c>
      <c r="BS88" s="307" t="s">
        <v>52</v>
      </c>
      <c r="BT88" s="308" t="s">
        <v>53</v>
      </c>
      <c r="BU88" s="308" t="s">
        <v>51</v>
      </c>
      <c r="BV88" s="309" t="s">
        <v>51</v>
      </c>
      <c r="BW88" s="307" t="s">
        <v>52</v>
      </c>
      <c r="BX88" s="308" t="s">
        <v>53</v>
      </c>
      <c r="BY88" s="308" t="s">
        <v>51</v>
      </c>
      <c r="BZ88" s="309" t="s">
        <v>51</v>
      </c>
      <c r="CA88" s="307" t="s">
        <v>52</v>
      </c>
      <c r="CB88" s="308" t="s">
        <v>53</v>
      </c>
      <c r="CC88" s="308" t="s">
        <v>51</v>
      </c>
      <c r="CD88" s="309" t="s">
        <v>51</v>
      </c>
    </row>
    <row r="89" spans="1:82">
      <c r="A89" s="448">
        <v>2020</v>
      </c>
      <c r="B89" s="134" t="s">
        <v>13</v>
      </c>
      <c r="C89" s="142">
        <v>1236846.5829999996</v>
      </c>
      <c r="D89" s="143">
        <v>1118200.3900000008</v>
      </c>
      <c r="E89" s="143">
        <v>111734.71499999997</v>
      </c>
      <c r="F89" s="310">
        <f t="shared" ref="F89:F105" si="560">IF(AND(ISNUMBER(C89),ISNUMBER(E89)), IF(C89=0, 0, E89/C89), "")</f>
        <v>9.0338378692840685E-2</v>
      </c>
      <c r="G89" s="142">
        <v>0</v>
      </c>
      <c r="H89" s="143">
        <v>0</v>
      </c>
      <c r="I89" s="143">
        <v>0</v>
      </c>
      <c r="J89" s="310">
        <f t="shared" ref="J89:J105" si="561">IF(AND(ISNUMBER(G89),ISNUMBER(I89)), IF(G89=0, 0, I89/G89), "")</f>
        <v>0</v>
      </c>
      <c r="K89" s="142">
        <v>28315.0625</v>
      </c>
      <c r="L89" s="143">
        <v>24261.69</v>
      </c>
      <c r="M89" s="143">
        <v>4305.2195000000002</v>
      </c>
      <c r="N89" s="310">
        <f t="shared" ref="N89:N105" si="562">IF(AND(ISNUMBER(K89),ISNUMBER(M89)), IF(K89=0, 0, M89/K89), "")</f>
        <v>0.1520469714661587</v>
      </c>
      <c r="O89" s="142">
        <v>103913.28079174993</v>
      </c>
      <c r="P89" s="143">
        <v>103913.28079174993</v>
      </c>
      <c r="Q89" s="143">
        <v>0</v>
      </c>
      <c r="R89" s="310">
        <f t="shared" ref="R89:R105" si="563">IF(AND(ISNUMBER(O89),ISNUMBER(Q89)), IF(O89=0, 0, Q89/O89), "")</f>
        <v>0</v>
      </c>
      <c r="S89" s="142">
        <v>130556.52945350006</v>
      </c>
      <c r="T89" s="143">
        <v>130556.52945350006</v>
      </c>
      <c r="U89" s="143">
        <v>0</v>
      </c>
      <c r="V89" s="310">
        <f t="shared" ref="V89:V105" si="564">IF(AND(ISNUMBER(S89),ISNUMBER(U89)), IF(S89=0, 0, U89/S89), "")</f>
        <v>0</v>
      </c>
      <c r="W89" s="313">
        <f t="shared" ref="W89:Y91" si="565">IF(COUNT(C89,G89,K89,O89,S89)&lt;5,"",SUM(C89,G89,K89,O89,S89))</f>
        <v>1499631.4557452495</v>
      </c>
      <c r="X89" s="146">
        <f t="shared" si="565"/>
        <v>1376931.8902452509</v>
      </c>
      <c r="Y89" s="146">
        <f t="shared" si="565"/>
        <v>116039.93449999997</v>
      </c>
      <c r="Z89" s="310">
        <f t="shared" ref="Z89:Z105" si="566">IF(AND(ISNUMBER(W89),ISNUMBER(Y89)), IF(W89=0, 0, Y89/W89), "")</f>
        <v>7.7378968049408733E-2</v>
      </c>
      <c r="AC89" s="448">
        <v>2020</v>
      </c>
      <c r="AD89" s="134" t="s">
        <v>13</v>
      </c>
      <c r="AE89" s="142">
        <v>389146.81300000055</v>
      </c>
      <c r="AF89" s="143">
        <v>338733.92100000021</v>
      </c>
      <c r="AG89" s="143">
        <v>47899.011999999988</v>
      </c>
      <c r="AH89" s="310">
        <f t="shared" ref="AH89:AH105" si="567">IF(AND(ISNUMBER(AE89),ISNUMBER(AG89)), IF(AE89=0, 0, AG89/AE89), "")</f>
        <v>0.12308725241956413</v>
      </c>
      <c r="AI89" s="142">
        <v>2820.8259999999996</v>
      </c>
      <c r="AJ89" s="143">
        <v>2754.1389999999997</v>
      </c>
      <c r="AK89" s="143">
        <v>41.84</v>
      </c>
      <c r="AL89" s="310">
        <f t="shared" ref="AL89:AL105" si="568">IF(AND(ISNUMBER(AI89),ISNUMBER(AK89)), IF(AI89=0, 0, AK89/AI89), "")</f>
        <v>1.4832534867446632E-2</v>
      </c>
      <c r="AM89" s="142">
        <v>0</v>
      </c>
      <c r="AN89" s="143">
        <v>0</v>
      </c>
      <c r="AO89" s="143">
        <v>0</v>
      </c>
      <c r="AP89" s="310">
        <f t="shared" ref="AP89:AP105" si="569">IF(AND(ISNUMBER(AM89),ISNUMBER(AO89)), IF(AM89=0, 0, AO89/AM89), "")</f>
        <v>0</v>
      </c>
      <c r="AQ89" s="142">
        <v>2027.9</v>
      </c>
      <c r="AR89" s="143">
        <v>2027.9</v>
      </c>
      <c r="AS89" s="143">
        <v>0</v>
      </c>
      <c r="AT89" s="310">
        <f t="shared" ref="AT89:AT105" si="570">IF(AND(ISNUMBER(AQ89),ISNUMBER(AS89)), IF(AQ89=0, 0, AS89/AQ89), "")</f>
        <v>0</v>
      </c>
      <c r="AU89" s="142">
        <v>23050.3</v>
      </c>
      <c r="AV89" s="143">
        <v>23050.3</v>
      </c>
      <c r="AW89" s="143">
        <v>0</v>
      </c>
      <c r="AX89" s="310">
        <f t="shared" ref="AX89:AX105" si="571">IF(AND(ISNUMBER(AU89),ISNUMBER(AW89)), IF(AU89=0, 0, AW89/AU89), "")</f>
        <v>0</v>
      </c>
      <c r="AY89" s="313">
        <f t="shared" ref="AY89:BA91" si="572">IF(COUNT(AE89,AI89,AM89,AQ89,AU89)&lt;5,"",SUM(AE89,AI89,AM89,AQ89,AU89))</f>
        <v>417045.83900000056</v>
      </c>
      <c r="AZ89" s="146">
        <f t="shared" si="572"/>
        <v>366566.26000000024</v>
      </c>
      <c r="BA89" s="146">
        <f t="shared" si="572"/>
        <v>47940.851999999984</v>
      </c>
      <c r="BB89" s="310">
        <f t="shared" ref="BB89:BB105" si="573">IF(AND(ISNUMBER(AY89),ISNUMBER(BA89)), IF(AY89=0, 0, BA89/AY89), "")</f>
        <v>0.11495343561022778</v>
      </c>
      <c r="BE89" s="448">
        <v>2020</v>
      </c>
      <c r="BF89" s="134" t="s">
        <v>13</v>
      </c>
      <c r="BG89" s="314">
        <f t="shared" ref="BG89:BI91" si="574">IF(COUNT(C89, AE89)&lt;2, "", C89+AE89)</f>
        <v>1625993.3960000002</v>
      </c>
      <c r="BH89" s="315">
        <f t="shared" si="574"/>
        <v>1456934.3110000012</v>
      </c>
      <c r="BI89" s="315">
        <f t="shared" si="574"/>
        <v>159633.72699999996</v>
      </c>
      <c r="BJ89" s="310">
        <f t="shared" ref="BJ89:BJ105" si="575">IF(AND(ISNUMBER(BG89),ISNUMBER(BI89)), IF(BG89=0, 0, BI89/BG89), "")</f>
        <v>9.8176122604620927E-2</v>
      </c>
      <c r="BK89" s="314">
        <f t="shared" ref="BK89:BM91" si="576">IF(COUNT(G89, AI89)&lt;2, "", G89+AI89)</f>
        <v>2820.8259999999996</v>
      </c>
      <c r="BL89" s="315">
        <f t="shared" si="576"/>
        <v>2754.1389999999997</v>
      </c>
      <c r="BM89" s="315">
        <f t="shared" si="576"/>
        <v>41.84</v>
      </c>
      <c r="BN89" s="310">
        <f t="shared" ref="BN89:BN105" si="577">IF(AND(ISNUMBER(BK89),ISNUMBER(BM89)), IF(BK89=0, 0, BM89/BK89), "")</f>
        <v>1.4832534867446632E-2</v>
      </c>
      <c r="BO89" s="314">
        <f t="shared" ref="BO89:BQ91" si="578">IF(COUNT(K89, AM89)&lt;2, "", K89+AM89)</f>
        <v>28315.0625</v>
      </c>
      <c r="BP89" s="315">
        <f t="shared" si="578"/>
        <v>24261.69</v>
      </c>
      <c r="BQ89" s="315">
        <f t="shared" si="578"/>
        <v>4305.2195000000002</v>
      </c>
      <c r="BR89" s="310">
        <f t="shared" ref="BR89:BR105" si="579">IF(AND(ISNUMBER(BO89),ISNUMBER(BQ89)), IF(BO89=0, 0, BQ89/BO89), "")</f>
        <v>0.1520469714661587</v>
      </c>
      <c r="BS89" s="314">
        <f t="shared" ref="BS89:BU91" si="580">IF(COUNT(O89, AQ89)&lt;2, "", O89+AQ89)</f>
        <v>105941.18079174992</v>
      </c>
      <c r="BT89" s="315">
        <f t="shared" si="580"/>
        <v>105941.18079174992</v>
      </c>
      <c r="BU89" s="315">
        <f t="shared" si="580"/>
        <v>0</v>
      </c>
      <c r="BV89" s="310">
        <f t="shared" ref="BV89:BV105" si="581">IF(AND(ISNUMBER(BS89),ISNUMBER(BU89)), IF(BS89=0, 0, BU89/BS89), "")</f>
        <v>0</v>
      </c>
      <c r="BW89" s="314">
        <f t="shared" ref="BW89:BY91" si="582">IF(COUNT(S89, AU89)&lt;2, "", S89+AU89)</f>
        <v>153606.82945350005</v>
      </c>
      <c r="BX89" s="315">
        <f t="shared" si="582"/>
        <v>153606.82945350005</v>
      </c>
      <c r="BY89" s="315">
        <f t="shared" si="582"/>
        <v>0</v>
      </c>
      <c r="BZ89" s="310">
        <f t="shared" ref="BZ89:BZ105" si="583">IF(AND(ISNUMBER(BW89),ISNUMBER(BY89)), IF(BW89=0, 0, BY89/BW89), "")</f>
        <v>0</v>
      </c>
      <c r="CA89" s="313">
        <f t="shared" ref="CA89:CC91" si="584">IF(COUNT(BG89,BK89,BO89,BS89,BW89)&lt;5,"",SUM(BG89,BK89,BO89,BS89,BW89))</f>
        <v>1916677.2947452499</v>
      </c>
      <c r="CB89" s="146">
        <f t="shared" si="584"/>
        <v>1743498.1502452509</v>
      </c>
      <c r="CC89" s="146">
        <f t="shared" si="584"/>
        <v>163980.78649999996</v>
      </c>
      <c r="CD89" s="310">
        <f t="shared" ref="CD89:CD105" si="585">IF(AND(ISNUMBER(CA89),ISNUMBER(CC89)), IF(CA89=0, 0, CC89/CA89), "")</f>
        <v>8.5554718548379857E-2</v>
      </c>
    </row>
    <row r="90" spans="1:82">
      <c r="A90" s="449"/>
      <c r="B90" s="130" t="s">
        <v>14</v>
      </c>
      <c r="C90" s="149">
        <v>1689098.9039999973</v>
      </c>
      <c r="D90" s="150">
        <v>1468638.956</v>
      </c>
      <c r="E90" s="150">
        <v>208466.88799999986</v>
      </c>
      <c r="F90" s="316">
        <f t="shared" si="560"/>
        <v>0.12341899429709191</v>
      </c>
      <c r="G90" s="149">
        <v>0</v>
      </c>
      <c r="H90" s="150">
        <v>0</v>
      </c>
      <c r="I90" s="150">
        <v>0</v>
      </c>
      <c r="J90" s="316">
        <f t="shared" si="561"/>
        <v>0</v>
      </c>
      <c r="K90" s="149">
        <v>26951.406500000001</v>
      </c>
      <c r="L90" s="150">
        <v>22395.571</v>
      </c>
      <c r="M90" s="150">
        <v>4535.6584999999995</v>
      </c>
      <c r="N90" s="316">
        <f t="shared" si="562"/>
        <v>0.16829023375830124</v>
      </c>
      <c r="O90" s="149">
        <v>115074.45042824998</v>
      </c>
      <c r="P90" s="150">
        <v>115074.45042824998</v>
      </c>
      <c r="Q90" s="150">
        <v>0</v>
      </c>
      <c r="R90" s="316">
        <f t="shared" si="563"/>
        <v>0</v>
      </c>
      <c r="S90" s="149">
        <v>108288.34871325003</v>
      </c>
      <c r="T90" s="150">
        <v>108288.34871325003</v>
      </c>
      <c r="U90" s="150">
        <v>0</v>
      </c>
      <c r="V90" s="316">
        <f t="shared" si="564"/>
        <v>0</v>
      </c>
      <c r="W90" s="319">
        <f t="shared" si="565"/>
        <v>1939413.1096414975</v>
      </c>
      <c r="X90" s="153">
        <f t="shared" si="565"/>
        <v>1714397.3261415001</v>
      </c>
      <c r="Y90" s="153">
        <f t="shared" si="565"/>
        <v>213002.54649999985</v>
      </c>
      <c r="Z90" s="316">
        <f t="shared" si="566"/>
        <v>0.10982835242326149</v>
      </c>
      <c r="AC90" s="449"/>
      <c r="AD90" s="130" t="s">
        <v>14</v>
      </c>
      <c r="AE90" s="149">
        <v>438469.59499999986</v>
      </c>
      <c r="AF90" s="150">
        <v>358761.22699999972</v>
      </c>
      <c r="AG90" s="150">
        <v>76509.69799999996</v>
      </c>
      <c r="AH90" s="316">
        <f t="shared" si="567"/>
        <v>0.17449259623121641</v>
      </c>
      <c r="AI90" s="149">
        <v>6273.9659999999958</v>
      </c>
      <c r="AJ90" s="150">
        <v>5303.6059999999998</v>
      </c>
      <c r="AK90" s="150">
        <v>864.73800000000006</v>
      </c>
      <c r="AL90" s="316">
        <f t="shared" si="568"/>
        <v>0.13782956426604809</v>
      </c>
      <c r="AM90" s="149">
        <v>0</v>
      </c>
      <c r="AN90" s="150">
        <v>0</v>
      </c>
      <c r="AO90" s="150">
        <v>0</v>
      </c>
      <c r="AP90" s="316">
        <f t="shared" si="569"/>
        <v>0</v>
      </c>
      <c r="AQ90" s="149">
        <v>2429.3586209999999</v>
      </c>
      <c r="AR90" s="150">
        <v>2429.3586209999999</v>
      </c>
      <c r="AS90" s="150">
        <v>0</v>
      </c>
      <c r="AT90" s="316">
        <f t="shared" si="570"/>
        <v>0</v>
      </c>
      <c r="AU90" s="149">
        <v>26444.2</v>
      </c>
      <c r="AV90" s="150">
        <v>26444.2</v>
      </c>
      <c r="AW90" s="150">
        <v>0</v>
      </c>
      <c r="AX90" s="316">
        <f t="shared" si="571"/>
        <v>0</v>
      </c>
      <c r="AY90" s="319">
        <f t="shared" si="572"/>
        <v>473617.1196209999</v>
      </c>
      <c r="AZ90" s="153">
        <f t="shared" si="572"/>
        <v>392938.39162099978</v>
      </c>
      <c r="BA90" s="153">
        <f t="shared" si="572"/>
        <v>77374.435999999958</v>
      </c>
      <c r="BB90" s="316">
        <f t="shared" si="573"/>
        <v>0.16336917056950326</v>
      </c>
      <c r="BE90" s="449"/>
      <c r="BF90" s="130" t="s">
        <v>14</v>
      </c>
      <c r="BG90" s="320">
        <f t="shared" si="574"/>
        <v>2127568.498999997</v>
      </c>
      <c r="BH90" s="321">
        <f t="shared" si="574"/>
        <v>1827400.1829999997</v>
      </c>
      <c r="BI90" s="321">
        <f t="shared" si="574"/>
        <v>284976.58599999984</v>
      </c>
      <c r="BJ90" s="316">
        <f t="shared" si="575"/>
        <v>0.13394472898707843</v>
      </c>
      <c r="BK90" s="320">
        <f t="shared" si="576"/>
        <v>6273.9659999999958</v>
      </c>
      <c r="BL90" s="321">
        <f t="shared" si="576"/>
        <v>5303.6059999999998</v>
      </c>
      <c r="BM90" s="321">
        <f t="shared" si="576"/>
        <v>864.73800000000006</v>
      </c>
      <c r="BN90" s="316">
        <f t="shared" si="577"/>
        <v>0.13782956426604809</v>
      </c>
      <c r="BO90" s="320">
        <f t="shared" si="578"/>
        <v>26951.406500000001</v>
      </c>
      <c r="BP90" s="321">
        <f t="shared" si="578"/>
        <v>22395.571</v>
      </c>
      <c r="BQ90" s="321">
        <f t="shared" si="578"/>
        <v>4535.6584999999995</v>
      </c>
      <c r="BR90" s="316">
        <f t="shared" si="579"/>
        <v>0.16829023375830124</v>
      </c>
      <c r="BS90" s="320">
        <f t="shared" si="580"/>
        <v>117503.80904924999</v>
      </c>
      <c r="BT90" s="321">
        <f t="shared" si="580"/>
        <v>117503.80904924999</v>
      </c>
      <c r="BU90" s="321">
        <f t="shared" si="580"/>
        <v>0</v>
      </c>
      <c r="BV90" s="316">
        <f t="shared" si="581"/>
        <v>0</v>
      </c>
      <c r="BW90" s="320">
        <f t="shared" si="582"/>
        <v>134732.54871325003</v>
      </c>
      <c r="BX90" s="321">
        <f t="shared" si="582"/>
        <v>134732.54871325003</v>
      </c>
      <c r="BY90" s="321">
        <f t="shared" si="582"/>
        <v>0</v>
      </c>
      <c r="BZ90" s="316">
        <f t="shared" si="583"/>
        <v>0</v>
      </c>
      <c r="CA90" s="319">
        <f t="shared" si="584"/>
        <v>2413030.2292624973</v>
      </c>
      <c r="CB90" s="153">
        <f t="shared" si="584"/>
        <v>2107335.7177624996</v>
      </c>
      <c r="CC90" s="153">
        <f t="shared" si="584"/>
        <v>290376.98249999987</v>
      </c>
      <c r="CD90" s="316">
        <f t="shared" si="585"/>
        <v>0.12033706788196714</v>
      </c>
    </row>
    <row r="91" spans="1:82">
      <c r="A91" s="449"/>
      <c r="B91" s="131" t="s">
        <v>15</v>
      </c>
      <c r="C91" s="156">
        <v>1267773.9170000004</v>
      </c>
      <c r="D91" s="157">
        <v>1125646.8149999974</v>
      </c>
      <c r="E91" s="157">
        <v>135452.36000000007</v>
      </c>
      <c r="F91" s="322">
        <f t="shared" si="560"/>
        <v>0.10684267769171972</v>
      </c>
      <c r="G91" s="156">
        <v>0</v>
      </c>
      <c r="H91" s="157">
        <v>0</v>
      </c>
      <c r="I91" s="157">
        <v>0</v>
      </c>
      <c r="J91" s="322">
        <f t="shared" si="561"/>
        <v>0</v>
      </c>
      <c r="K91" s="156">
        <v>28923.156500000001</v>
      </c>
      <c r="L91" s="157">
        <v>25388.666000000001</v>
      </c>
      <c r="M91" s="157">
        <v>3740.8694999999998</v>
      </c>
      <c r="N91" s="322">
        <f t="shared" si="562"/>
        <v>0.12933821728620801</v>
      </c>
      <c r="O91" s="156">
        <v>124904.99524499987</v>
      </c>
      <c r="P91" s="157">
        <v>124904.99524499987</v>
      </c>
      <c r="Q91" s="157">
        <v>0</v>
      </c>
      <c r="R91" s="322">
        <f t="shared" si="563"/>
        <v>0</v>
      </c>
      <c r="S91" s="156">
        <v>107022.73135275005</v>
      </c>
      <c r="T91" s="157">
        <v>107022.73135275005</v>
      </c>
      <c r="U91" s="157">
        <v>0</v>
      </c>
      <c r="V91" s="322">
        <f t="shared" si="564"/>
        <v>0</v>
      </c>
      <c r="W91" s="325">
        <f t="shared" si="565"/>
        <v>1528624.8000977503</v>
      </c>
      <c r="X91" s="160">
        <f t="shared" si="565"/>
        <v>1382963.2075977472</v>
      </c>
      <c r="Y91" s="160">
        <f t="shared" si="565"/>
        <v>139193.22950000007</v>
      </c>
      <c r="Z91" s="322">
        <f t="shared" si="566"/>
        <v>9.1057811891511339E-2</v>
      </c>
      <c r="AC91" s="449"/>
      <c r="AD91" s="131" t="s">
        <v>15</v>
      </c>
      <c r="AE91" s="156">
        <v>315301.47399999911</v>
      </c>
      <c r="AF91" s="157">
        <v>266997.38499999995</v>
      </c>
      <c r="AG91" s="157">
        <v>45787.541000000034</v>
      </c>
      <c r="AH91" s="322">
        <f t="shared" si="567"/>
        <v>0.14521829035280742</v>
      </c>
      <c r="AI91" s="156">
        <v>12692.307000000003</v>
      </c>
      <c r="AJ91" s="157">
        <v>11613.628000000004</v>
      </c>
      <c r="AK91" s="157">
        <v>1018.4159999999999</v>
      </c>
      <c r="AL91" s="322">
        <f t="shared" si="568"/>
        <v>8.0238840740300382E-2</v>
      </c>
      <c r="AM91" s="156">
        <v>0</v>
      </c>
      <c r="AN91" s="157">
        <v>0</v>
      </c>
      <c r="AO91" s="157">
        <v>0</v>
      </c>
      <c r="AP91" s="322">
        <f t="shared" si="569"/>
        <v>0</v>
      </c>
      <c r="AQ91" s="156">
        <v>2124.9558010000005</v>
      </c>
      <c r="AR91" s="157">
        <v>2124.9558010000005</v>
      </c>
      <c r="AS91" s="157">
        <v>0</v>
      </c>
      <c r="AT91" s="322">
        <f t="shared" si="570"/>
        <v>0</v>
      </c>
      <c r="AU91" s="156">
        <v>31772.2</v>
      </c>
      <c r="AV91" s="157">
        <v>31772.2</v>
      </c>
      <c r="AW91" s="157">
        <v>0</v>
      </c>
      <c r="AX91" s="322">
        <f t="shared" si="571"/>
        <v>0</v>
      </c>
      <c r="AY91" s="325">
        <f t="shared" si="572"/>
        <v>361890.93680099916</v>
      </c>
      <c r="AZ91" s="160">
        <f t="shared" si="572"/>
        <v>312508.16880099999</v>
      </c>
      <c r="BA91" s="160">
        <f t="shared" si="572"/>
        <v>46805.957000000031</v>
      </c>
      <c r="BB91" s="322">
        <f t="shared" si="573"/>
        <v>0.12933719040810973</v>
      </c>
      <c r="BE91" s="449"/>
      <c r="BF91" s="131" t="s">
        <v>15</v>
      </c>
      <c r="BG91" s="326">
        <f t="shared" si="574"/>
        <v>1583075.3909999994</v>
      </c>
      <c r="BH91" s="327">
        <f t="shared" si="574"/>
        <v>1392644.1999999974</v>
      </c>
      <c r="BI91" s="327">
        <f t="shared" si="574"/>
        <v>181239.9010000001</v>
      </c>
      <c r="BJ91" s="322">
        <f t="shared" si="575"/>
        <v>0.11448595691043761</v>
      </c>
      <c r="BK91" s="326">
        <f t="shared" si="576"/>
        <v>12692.307000000003</v>
      </c>
      <c r="BL91" s="327">
        <f t="shared" si="576"/>
        <v>11613.628000000004</v>
      </c>
      <c r="BM91" s="327">
        <f t="shared" si="576"/>
        <v>1018.4159999999999</v>
      </c>
      <c r="BN91" s="322">
        <f t="shared" si="577"/>
        <v>8.0238840740300382E-2</v>
      </c>
      <c r="BO91" s="326">
        <f t="shared" si="578"/>
        <v>28923.156500000001</v>
      </c>
      <c r="BP91" s="327">
        <f t="shared" si="578"/>
        <v>25388.666000000001</v>
      </c>
      <c r="BQ91" s="327">
        <f t="shared" si="578"/>
        <v>3740.8694999999998</v>
      </c>
      <c r="BR91" s="322">
        <f t="shared" si="579"/>
        <v>0.12933821728620801</v>
      </c>
      <c r="BS91" s="326">
        <f t="shared" si="580"/>
        <v>127029.95104599987</v>
      </c>
      <c r="BT91" s="327">
        <f t="shared" si="580"/>
        <v>127029.95104599987</v>
      </c>
      <c r="BU91" s="327">
        <f t="shared" si="580"/>
        <v>0</v>
      </c>
      <c r="BV91" s="322">
        <f t="shared" si="581"/>
        <v>0</v>
      </c>
      <c r="BW91" s="326">
        <f t="shared" si="582"/>
        <v>138794.93135275005</v>
      </c>
      <c r="BX91" s="327">
        <f t="shared" si="582"/>
        <v>138794.93135275005</v>
      </c>
      <c r="BY91" s="327">
        <f t="shared" si="582"/>
        <v>0</v>
      </c>
      <c r="BZ91" s="322">
        <f t="shared" si="583"/>
        <v>0</v>
      </c>
      <c r="CA91" s="325">
        <f t="shared" si="584"/>
        <v>1890515.7368987491</v>
      </c>
      <c r="CB91" s="160">
        <f t="shared" si="584"/>
        <v>1695471.3763987473</v>
      </c>
      <c r="CC91" s="160">
        <f t="shared" si="584"/>
        <v>185999.1865000001</v>
      </c>
      <c r="CD91" s="322">
        <f t="shared" si="585"/>
        <v>9.8385420903778331E-2</v>
      </c>
    </row>
    <row r="92" spans="1:82" ht="15">
      <c r="A92" s="449"/>
      <c r="B92" s="132" t="s">
        <v>16</v>
      </c>
      <c r="C92" s="328">
        <f t="shared" ref="C92:E92" si="586">IF(COUNT(C89:C91)=0,"",SUM(C89:C91))</f>
        <v>4193719.4039999973</v>
      </c>
      <c r="D92" s="167">
        <f t="shared" si="586"/>
        <v>3712486.1609999985</v>
      </c>
      <c r="E92" s="167">
        <f t="shared" si="586"/>
        <v>455653.96299999987</v>
      </c>
      <c r="F92" s="329">
        <f t="shared" si="560"/>
        <v>0.10865151411069469</v>
      </c>
      <c r="G92" s="328">
        <f t="shared" ref="G92:I92" si="587">IF(COUNT(G89:G91)=0,"",SUM(G89:G91))</f>
        <v>0</v>
      </c>
      <c r="H92" s="167">
        <f t="shared" si="587"/>
        <v>0</v>
      </c>
      <c r="I92" s="167">
        <f t="shared" si="587"/>
        <v>0</v>
      </c>
      <c r="J92" s="329">
        <f t="shared" si="561"/>
        <v>0</v>
      </c>
      <c r="K92" s="328">
        <f t="shared" ref="K92:M92" si="588">IF(COUNT(K89:K91)=0,"",SUM(K89:K91))</f>
        <v>84189.625499999995</v>
      </c>
      <c r="L92" s="167">
        <f t="shared" si="588"/>
        <v>72045.926999999996</v>
      </c>
      <c r="M92" s="167">
        <f t="shared" si="588"/>
        <v>12581.747500000001</v>
      </c>
      <c r="N92" s="329">
        <f t="shared" si="562"/>
        <v>0.14944534347643584</v>
      </c>
      <c r="O92" s="328">
        <f t="shared" ref="O92:Q92" si="589">IF(COUNT(O89:O91)=0,"",SUM(O89:O91))</f>
        <v>343892.72646499978</v>
      </c>
      <c r="P92" s="167">
        <f t="shared" si="589"/>
        <v>343892.72646499978</v>
      </c>
      <c r="Q92" s="167">
        <f t="shared" si="589"/>
        <v>0</v>
      </c>
      <c r="R92" s="329">
        <f t="shared" si="563"/>
        <v>0</v>
      </c>
      <c r="S92" s="328">
        <f t="shared" ref="S92:U92" si="590">IF(COUNT(S89:S91)=0,"",SUM(S89:S91))</f>
        <v>345867.60951950011</v>
      </c>
      <c r="T92" s="167">
        <f t="shared" si="590"/>
        <v>345867.60951950011</v>
      </c>
      <c r="U92" s="167">
        <f t="shared" si="590"/>
        <v>0</v>
      </c>
      <c r="V92" s="329">
        <f t="shared" si="564"/>
        <v>0</v>
      </c>
      <c r="W92" s="330">
        <f t="shared" ref="W92:Y92" si="591">IF(COUNT(W89:W91)=0,"",SUM(W89:W91))</f>
        <v>4967669.3654844975</v>
      </c>
      <c r="X92" s="166">
        <f t="shared" si="591"/>
        <v>4474292.4239844987</v>
      </c>
      <c r="Y92" s="166">
        <f t="shared" si="591"/>
        <v>468235.71049999987</v>
      </c>
      <c r="Z92" s="329">
        <f t="shared" si="566"/>
        <v>9.4256617349237126E-2</v>
      </c>
      <c r="AC92" s="449"/>
      <c r="AD92" s="132" t="s">
        <v>16</v>
      </c>
      <c r="AE92" s="328">
        <f t="shared" ref="AE92:AG92" si="592">IF(COUNT(AE89:AE91)=0,"",SUM(AE89:AE91))</f>
        <v>1142917.8819999995</v>
      </c>
      <c r="AF92" s="167">
        <f t="shared" si="592"/>
        <v>964492.53299999982</v>
      </c>
      <c r="AG92" s="167">
        <f t="shared" si="592"/>
        <v>170196.25099999999</v>
      </c>
      <c r="AH92" s="329">
        <f t="shared" si="567"/>
        <v>0.14891380534021609</v>
      </c>
      <c r="AI92" s="328">
        <f t="shared" ref="AI92:AK92" si="593">IF(COUNT(AI89:AI91)=0,"",SUM(AI89:AI91))</f>
        <v>21787.098999999998</v>
      </c>
      <c r="AJ92" s="167">
        <f t="shared" si="593"/>
        <v>19671.373000000003</v>
      </c>
      <c r="AK92" s="167">
        <f t="shared" si="593"/>
        <v>1924.9940000000001</v>
      </c>
      <c r="AL92" s="329">
        <f t="shared" si="568"/>
        <v>8.8354764441103434E-2</v>
      </c>
      <c r="AM92" s="328">
        <f t="shared" ref="AM92:AO92" si="594">IF(COUNT(AM89:AM91)=0,"",SUM(AM89:AM91))</f>
        <v>0</v>
      </c>
      <c r="AN92" s="167">
        <f t="shared" si="594"/>
        <v>0</v>
      </c>
      <c r="AO92" s="167">
        <f t="shared" si="594"/>
        <v>0</v>
      </c>
      <c r="AP92" s="329">
        <f t="shared" si="569"/>
        <v>0</v>
      </c>
      <c r="AQ92" s="328">
        <f t="shared" ref="AQ92:AS92" si="595">IF(COUNT(AQ89:AQ91)=0,"",SUM(AQ89:AQ91))</f>
        <v>6582.2144220000009</v>
      </c>
      <c r="AR92" s="167">
        <f t="shared" si="595"/>
        <v>6582.2144220000009</v>
      </c>
      <c r="AS92" s="167">
        <f t="shared" si="595"/>
        <v>0</v>
      </c>
      <c r="AT92" s="329">
        <f t="shared" si="570"/>
        <v>0</v>
      </c>
      <c r="AU92" s="328">
        <f t="shared" ref="AU92:AW92" si="596">IF(COUNT(AU89:AU91)=0,"",SUM(AU89:AU91))</f>
        <v>81266.7</v>
      </c>
      <c r="AV92" s="167">
        <f t="shared" si="596"/>
        <v>81266.7</v>
      </c>
      <c r="AW92" s="167">
        <f t="shared" si="596"/>
        <v>0</v>
      </c>
      <c r="AX92" s="329">
        <f t="shared" si="571"/>
        <v>0</v>
      </c>
      <c r="AY92" s="330">
        <f t="shared" ref="AY92:BA92" si="597">IF(COUNT(AY89:AY91)=0,"",SUM(AY89:AY91))</f>
        <v>1252553.8954219995</v>
      </c>
      <c r="AZ92" s="166">
        <f t="shared" si="597"/>
        <v>1072012.820422</v>
      </c>
      <c r="BA92" s="166">
        <f t="shared" si="597"/>
        <v>172121.24499999997</v>
      </c>
      <c r="BB92" s="329">
        <f t="shared" si="573"/>
        <v>0.13741623863778762</v>
      </c>
      <c r="BE92" s="449"/>
      <c r="BF92" s="132" t="s">
        <v>16</v>
      </c>
      <c r="BG92" s="328">
        <f t="shared" ref="BG92:BI92" si="598">IF(COUNT(BG89:BG91)=0,"",SUM(BG89:BG91))</f>
        <v>5336637.2859999966</v>
      </c>
      <c r="BH92" s="167">
        <f t="shared" si="598"/>
        <v>4676978.6939999983</v>
      </c>
      <c r="BI92" s="167">
        <f t="shared" si="598"/>
        <v>625850.21399999992</v>
      </c>
      <c r="BJ92" s="329">
        <f t="shared" si="575"/>
        <v>0.11727426475879109</v>
      </c>
      <c r="BK92" s="328">
        <f t="shared" ref="BK92:BM92" si="599">IF(COUNT(BK89:BK91)=0,"",SUM(BK89:BK91))</f>
        <v>21787.098999999998</v>
      </c>
      <c r="BL92" s="167">
        <f t="shared" si="599"/>
        <v>19671.373000000003</v>
      </c>
      <c r="BM92" s="167">
        <f t="shared" si="599"/>
        <v>1924.9940000000001</v>
      </c>
      <c r="BN92" s="329">
        <f t="shared" si="577"/>
        <v>8.8354764441103434E-2</v>
      </c>
      <c r="BO92" s="328">
        <f t="shared" ref="BO92:BQ92" si="600">IF(COUNT(BO89:BO91)=0,"",SUM(BO89:BO91))</f>
        <v>84189.625499999995</v>
      </c>
      <c r="BP92" s="167">
        <f t="shared" si="600"/>
        <v>72045.926999999996</v>
      </c>
      <c r="BQ92" s="167">
        <f t="shared" si="600"/>
        <v>12581.747500000001</v>
      </c>
      <c r="BR92" s="329">
        <f t="shared" si="579"/>
        <v>0.14944534347643584</v>
      </c>
      <c r="BS92" s="328">
        <f t="shared" ref="BS92:BU92" si="601">IF(COUNT(BS89:BS91)=0,"",SUM(BS89:BS91))</f>
        <v>350474.94088699977</v>
      </c>
      <c r="BT92" s="167">
        <f t="shared" si="601"/>
        <v>350474.94088699977</v>
      </c>
      <c r="BU92" s="167">
        <f t="shared" si="601"/>
        <v>0</v>
      </c>
      <c r="BV92" s="329">
        <f t="shared" si="581"/>
        <v>0</v>
      </c>
      <c r="BW92" s="328">
        <f t="shared" ref="BW92:BY92" si="602">IF(COUNT(BW89:BW91)=0,"",SUM(BW89:BW91))</f>
        <v>427134.30951950012</v>
      </c>
      <c r="BX92" s="167">
        <f t="shared" si="602"/>
        <v>427134.30951950012</v>
      </c>
      <c r="BY92" s="167">
        <f t="shared" si="602"/>
        <v>0</v>
      </c>
      <c r="BZ92" s="329">
        <f t="shared" si="583"/>
        <v>0</v>
      </c>
      <c r="CA92" s="330">
        <f t="shared" ref="CA92:CC92" si="603">IF(COUNT(CA89:CA91)=0,"",SUM(CA89:CA91))</f>
        <v>6220223.2609064961</v>
      </c>
      <c r="CB92" s="166">
        <f t="shared" si="603"/>
        <v>5546305.2444064971</v>
      </c>
      <c r="CC92" s="166">
        <f t="shared" si="603"/>
        <v>640356.95549999992</v>
      </c>
      <c r="CD92" s="329">
        <f t="shared" si="585"/>
        <v>0.10294758381497039</v>
      </c>
    </row>
    <row r="93" spans="1:82">
      <c r="A93" s="449"/>
      <c r="B93" s="129" t="s">
        <v>17</v>
      </c>
      <c r="C93" s="170">
        <v>621936.38600000087</v>
      </c>
      <c r="D93" s="171">
        <v>562357.64300000167</v>
      </c>
      <c r="E93" s="171">
        <v>55767.882000000085</v>
      </c>
      <c r="F93" s="331">
        <f t="shared" si="560"/>
        <v>8.9668144934681476E-2</v>
      </c>
      <c r="G93" s="170">
        <v>0</v>
      </c>
      <c r="H93" s="171">
        <v>0</v>
      </c>
      <c r="I93" s="171">
        <v>0</v>
      </c>
      <c r="J93" s="331">
        <f t="shared" si="561"/>
        <v>0</v>
      </c>
      <c r="K93" s="170">
        <v>26942.531500000001</v>
      </c>
      <c r="L93" s="171">
        <v>24827.21</v>
      </c>
      <c r="M93" s="171">
        <v>2036.585</v>
      </c>
      <c r="N93" s="331">
        <f t="shared" si="562"/>
        <v>7.5589964513913629E-2</v>
      </c>
      <c r="O93" s="170">
        <v>33096.687141000009</v>
      </c>
      <c r="P93" s="171">
        <v>33096.687141000009</v>
      </c>
      <c r="Q93" s="171">
        <v>0</v>
      </c>
      <c r="R93" s="331">
        <f t="shared" si="563"/>
        <v>0</v>
      </c>
      <c r="S93" s="170">
        <v>61672.799155000037</v>
      </c>
      <c r="T93" s="171">
        <v>61672.799155000037</v>
      </c>
      <c r="U93" s="171">
        <v>0</v>
      </c>
      <c r="V93" s="331">
        <f t="shared" si="564"/>
        <v>0</v>
      </c>
      <c r="W93" s="334">
        <f t="shared" ref="W93:Y95" si="604">IF(COUNT(C93,G93,K93,O93,S93)&lt;5,"",SUM(C93,G93,K93,O93,S93))</f>
        <v>743648.40379600099</v>
      </c>
      <c r="X93" s="174">
        <f t="shared" si="604"/>
        <v>681954.33929600171</v>
      </c>
      <c r="Y93" s="174">
        <f t="shared" si="604"/>
        <v>57804.467000000084</v>
      </c>
      <c r="Z93" s="331">
        <f t="shared" si="566"/>
        <v>7.7730909802177311E-2</v>
      </c>
      <c r="AC93" s="449"/>
      <c r="AD93" s="129" t="s">
        <v>17</v>
      </c>
      <c r="AE93" s="170">
        <v>172898.53299999994</v>
      </c>
      <c r="AF93" s="171">
        <v>134036.0360000002</v>
      </c>
      <c r="AG93" s="171">
        <v>37694.548000000024</v>
      </c>
      <c r="AH93" s="331">
        <f t="shared" si="567"/>
        <v>0.21801542989378653</v>
      </c>
      <c r="AI93" s="170">
        <v>20372.816999999999</v>
      </c>
      <c r="AJ93" s="171">
        <v>18297.854999999996</v>
      </c>
      <c r="AK93" s="171">
        <v>2019.4520000000002</v>
      </c>
      <c r="AL93" s="331">
        <f t="shared" si="568"/>
        <v>9.9124828932591905E-2</v>
      </c>
      <c r="AM93" s="170">
        <v>0</v>
      </c>
      <c r="AN93" s="171">
        <v>0</v>
      </c>
      <c r="AO93" s="171">
        <v>0</v>
      </c>
      <c r="AP93" s="331">
        <f t="shared" si="569"/>
        <v>0</v>
      </c>
      <c r="AQ93" s="170">
        <v>266.89761299999998</v>
      </c>
      <c r="AR93" s="171">
        <v>266.89761299999998</v>
      </c>
      <c r="AS93" s="171">
        <v>0</v>
      </c>
      <c r="AT93" s="331">
        <f t="shared" si="570"/>
        <v>0</v>
      </c>
      <c r="AU93" s="170">
        <v>29099.5</v>
      </c>
      <c r="AV93" s="171">
        <v>29099.5</v>
      </c>
      <c r="AW93" s="171">
        <v>0</v>
      </c>
      <c r="AX93" s="331">
        <f t="shared" si="571"/>
        <v>0</v>
      </c>
      <c r="AY93" s="334">
        <f t="shared" ref="AY93:BA95" si="605">IF(COUNT(AE93,AI93,AM93,AQ93,AU93)&lt;5,"",SUM(AE93,AI93,AM93,AQ93,AU93))</f>
        <v>222637.74761299996</v>
      </c>
      <c r="AZ93" s="174">
        <f t="shared" si="605"/>
        <v>181700.28861300019</v>
      </c>
      <c r="BA93" s="174">
        <f t="shared" si="605"/>
        <v>39714.000000000022</v>
      </c>
      <c r="BB93" s="331">
        <f t="shared" si="573"/>
        <v>0.17837945463333055</v>
      </c>
      <c r="BE93" s="449"/>
      <c r="BF93" s="129" t="s">
        <v>17</v>
      </c>
      <c r="BG93" s="335">
        <f t="shared" ref="BG93:BI95" si="606">IF(COUNT(C93, AE93)&lt;2, "", C93+AE93)</f>
        <v>794834.91900000081</v>
      </c>
      <c r="BH93" s="336">
        <f t="shared" si="606"/>
        <v>696393.67900000187</v>
      </c>
      <c r="BI93" s="336">
        <f t="shared" si="606"/>
        <v>93462.430000000109</v>
      </c>
      <c r="BJ93" s="331">
        <f t="shared" si="575"/>
        <v>0.11758722190714424</v>
      </c>
      <c r="BK93" s="335">
        <f t="shared" ref="BK93:BM95" si="607">IF(COUNT(G93, AI93)&lt;2, "", G93+AI93)</f>
        <v>20372.816999999999</v>
      </c>
      <c r="BL93" s="336">
        <f t="shared" si="607"/>
        <v>18297.854999999996</v>
      </c>
      <c r="BM93" s="336">
        <f t="shared" si="607"/>
        <v>2019.4520000000002</v>
      </c>
      <c r="BN93" s="331">
        <f t="shared" si="577"/>
        <v>9.9124828932591905E-2</v>
      </c>
      <c r="BO93" s="335">
        <f t="shared" ref="BO93:BQ95" si="608">IF(COUNT(K93, AM93)&lt;2, "", K93+AM93)</f>
        <v>26942.531500000001</v>
      </c>
      <c r="BP93" s="336">
        <f t="shared" si="608"/>
        <v>24827.21</v>
      </c>
      <c r="BQ93" s="336">
        <f t="shared" si="608"/>
        <v>2036.585</v>
      </c>
      <c r="BR93" s="331">
        <f t="shared" si="579"/>
        <v>7.5589964513913629E-2</v>
      </c>
      <c r="BS93" s="335">
        <f t="shared" ref="BS93:BU95" si="609">IF(COUNT(O93, AQ93)&lt;2, "", O93+AQ93)</f>
        <v>33363.58475400001</v>
      </c>
      <c r="BT93" s="336">
        <f t="shared" si="609"/>
        <v>33363.58475400001</v>
      </c>
      <c r="BU93" s="336">
        <f t="shared" si="609"/>
        <v>0</v>
      </c>
      <c r="BV93" s="331">
        <f t="shared" si="581"/>
        <v>0</v>
      </c>
      <c r="BW93" s="335">
        <f t="shared" ref="BW93:BY95" si="610">IF(COUNT(S93, AU93)&lt;2, "", S93+AU93)</f>
        <v>90772.299155000044</v>
      </c>
      <c r="BX93" s="336">
        <f t="shared" si="610"/>
        <v>90772.299155000044</v>
      </c>
      <c r="BY93" s="336">
        <f t="shared" si="610"/>
        <v>0</v>
      </c>
      <c r="BZ93" s="331">
        <f t="shared" si="583"/>
        <v>0</v>
      </c>
      <c r="CA93" s="334">
        <f t="shared" ref="CA93:CC95" si="611">IF(COUNT(BG93,BK93,BO93,BS93,BW93)&lt;5,"",SUM(BG93,BK93,BO93,BS93,BW93))</f>
        <v>966286.15140900097</v>
      </c>
      <c r="CB93" s="174">
        <f t="shared" si="611"/>
        <v>863654.62790900178</v>
      </c>
      <c r="CC93" s="174">
        <f t="shared" si="611"/>
        <v>97518.467000000121</v>
      </c>
      <c r="CD93" s="331">
        <f t="shared" si="585"/>
        <v>0.10092089890536304</v>
      </c>
    </row>
    <row r="94" spans="1:82">
      <c r="A94" s="449"/>
      <c r="B94" s="130" t="s">
        <v>18</v>
      </c>
      <c r="C94" s="149">
        <v>865542.47500000137</v>
      </c>
      <c r="D94" s="150">
        <v>751719.0250000013</v>
      </c>
      <c r="E94" s="150">
        <v>109328.33699999998</v>
      </c>
      <c r="F94" s="316">
        <f t="shared" si="560"/>
        <v>0.12631192593985618</v>
      </c>
      <c r="G94" s="149">
        <v>0</v>
      </c>
      <c r="H94" s="150">
        <v>0</v>
      </c>
      <c r="I94" s="150">
        <v>0</v>
      </c>
      <c r="J94" s="316">
        <f t="shared" si="561"/>
        <v>0</v>
      </c>
      <c r="K94" s="149">
        <v>27311.506000000001</v>
      </c>
      <c r="L94" s="150">
        <v>23659.428500000002</v>
      </c>
      <c r="M94" s="150">
        <v>3355.1554999999998</v>
      </c>
      <c r="N94" s="316">
        <f t="shared" si="562"/>
        <v>0.12284769283685783</v>
      </c>
      <c r="O94" s="149">
        <v>9167.6131612499921</v>
      </c>
      <c r="P94" s="150">
        <v>9167.6131612499921</v>
      </c>
      <c r="Q94" s="150">
        <v>0</v>
      </c>
      <c r="R94" s="316">
        <f t="shared" si="563"/>
        <v>0</v>
      </c>
      <c r="S94" s="149">
        <v>47346.642522999988</v>
      </c>
      <c r="T94" s="150">
        <v>47346.642522999988</v>
      </c>
      <c r="U94" s="150">
        <v>0</v>
      </c>
      <c r="V94" s="316">
        <f t="shared" si="564"/>
        <v>0</v>
      </c>
      <c r="W94" s="319">
        <f t="shared" si="604"/>
        <v>949368.23668425146</v>
      </c>
      <c r="X94" s="153">
        <f t="shared" si="604"/>
        <v>831892.70918425138</v>
      </c>
      <c r="Y94" s="153">
        <f t="shared" si="604"/>
        <v>112683.49249999998</v>
      </c>
      <c r="Z94" s="316">
        <f t="shared" si="566"/>
        <v>0.11869313523017851</v>
      </c>
      <c r="AC94" s="449"/>
      <c r="AD94" s="130" t="s">
        <v>18</v>
      </c>
      <c r="AE94" s="149">
        <v>181949.92400000009</v>
      </c>
      <c r="AF94" s="150">
        <v>145110.19199999986</v>
      </c>
      <c r="AG94" s="150">
        <v>36036.231000000051</v>
      </c>
      <c r="AH94" s="316">
        <f t="shared" si="567"/>
        <v>0.19805576285923612</v>
      </c>
      <c r="AI94" s="149">
        <v>21619.550999999992</v>
      </c>
      <c r="AJ94" s="150">
        <v>20077.990999999984</v>
      </c>
      <c r="AK94" s="150">
        <v>1452.8099999999997</v>
      </c>
      <c r="AL94" s="316">
        <f t="shared" si="568"/>
        <v>6.7198897886454736E-2</v>
      </c>
      <c r="AM94" s="149">
        <v>0</v>
      </c>
      <c r="AN94" s="150">
        <v>0</v>
      </c>
      <c r="AO94" s="150">
        <v>0</v>
      </c>
      <c r="AP94" s="316">
        <f t="shared" si="569"/>
        <v>0</v>
      </c>
      <c r="AQ94" s="149">
        <v>117.98783499999996</v>
      </c>
      <c r="AR94" s="150">
        <v>117.98783499999996</v>
      </c>
      <c r="AS94" s="150">
        <v>0</v>
      </c>
      <c r="AT94" s="316">
        <f t="shared" si="570"/>
        <v>0</v>
      </c>
      <c r="AU94" s="149">
        <v>30278.9</v>
      </c>
      <c r="AV94" s="150">
        <v>30278.9</v>
      </c>
      <c r="AW94" s="150">
        <v>0</v>
      </c>
      <c r="AX94" s="316">
        <f t="shared" si="571"/>
        <v>0</v>
      </c>
      <c r="AY94" s="319">
        <f t="shared" si="605"/>
        <v>233966.36283500009</v>
      </c>
      <c r="AZ94" s="153">
        <f t="shared" si="605"/>
        <v>195585.07083499985</v>
      </c>
      <c r="BA94" s="153">
        <f t="shared" si="605"/>
        <v>37489.041000000048</v>
      </c>
      <c r="BB94" s="316">
        <f t="shared" si="573"/>
        <v>0.16023261013139062</v>
      </c>
      <c r="BE94" s="449"/>
      <c r="BF94" s="130" t="s">
        <v>18</v>
      </c>
      <c r="BG94" s="320">
        <f t="shared" si="606"/>
        <v>1047492.3990000015</v>
      </c>
      <c r="BH94" s="321">
        <f t="shared" si="606"/>
        <v>896829.21700000111</v>
      </c>
      <c r="BI94" s="321">
        <f t="shared" si="606"/>
        <v>145364.56800000003</v>
      </c>
      <c r="BJ94" s="316">
        <f t="shared" si="575"/>
        <v>0.13877386426743879</v>
      </c>
      <c r="BK94" s="320">
        <f t="shared" si="607"/>
        <v>21619.550999999992</v>
      </c>
      <c r="BL94" s="321">
        <f t="shared" si="607"/>
        <v>20077.990999999984</v>
      </c>
      <c r="BM94" s="321">
        <f t="shared" si="607"/>
        <v>1452.8099999999997</v>
      </c>
      <c r="BN94" s="316">
        <f t="shared" si="577"/>
        <v>6.7198897886454736E-2</v>
      </c>
      <c r="BO94" s="320">
        <f t="shared" si="608"/>
        <v>27311.506000000001</v>
      </c>
      <c r="BP94" s="321">
        <f t="shared" si="608"/>
        <v>23659.428500000002</v>
      </c>
      <c r="BQ94" s="321">
        <f t="shared" si="608"/>
        <v>3355.1554999999998</v>
      </c>
      <c r="BR94" s="316">
        <f t="shared" si="579"/>
        <v>0.12284769283685783</v>
      </c>
      <c r="BS94" s="320">
        <f t="shared" si="609"/>
        <v>9285.600996249992</v>
      </c>
      <c r="BT94" s="321">
        <f t="shared" si="609"/>
        <v>9285.600996249992</v>
      </c>
      <c r="BU94" s="321">
        <f t="shared" si="609"/>
        <v>0</v>
      </c>
      <c r="BV94" s="316">
        <f t="shared" si="581"/>
        <v>0</v>
      </c>
      <c r="BW94" s="320">
        <f t="shared" si="610"/>
        <v>77625.542522999982</v>
      </c>
      <c r="BX94" s="321">
        <f t="shared" si="610"/>
        <v>77625.542522999982</v>
      </c>
      <c r="BY94" s="321">
        <f t="shared" si="610"/>
        <v>0</v>
      </c>
      <c r="BZ94" s="316">
        <f t="shared" si="583"/>
        <v>0</v>
      </c>
      <c r="CA94" s="319">
        <f t="shared" si="611"/>
        <v>1183334.5995192516</v>
      </c>
      <c r="CB94" s="153">
        <f t="shared" si="611"/>
        <v>1027477.7800192512</v>
      </c>
      <c r="CC94" s="153">
        <f t="shared" si="611"/>
        <v>150172.53350000002</v>
      </c>
      <c r="CD94" s="316">
        <f t="shared" si="585"/>
        <v>0.12690623054629688</v>
      </c>
    </row>
    <row r="95" spans="1:82">
      <c r="A95" s="449"/>
      <c r="B95" s="131" t="s">
        <v>19</v>
      </c>
      <c r="C95" s="156">
        <v>849722.35699999915</v>
      </c>
      <c r="D95" s="157">
        <v>713703.15400000068</v>
      </c>
      <c r="E95" s="157">
        <v>131251.23299999975</v>
      </c>
      <c r="F95" s="322">
        <f t="shared" si="560"/>
        <v>0.15446366912527862</v>
      </c>
      <c r="G95" s="156">
        <v>0</v>
      </c>
      <c r="H95" s="157">
        <v>0</v>
      </c>
      <c r="I95" s="157">
        <v>0</v>
      </c>
      <c r="J95" s="322">
        <f t="shared" si="561"/>
        <v>0</v>
      </c>
      <c r="K95" s="156">
        <v>20042.39</v>
      </c>
      <c r="L95" s="157">
        <v>17343.885999999999</v>
      </c>
      <c r="M95" s="157">
        <v>2820.6705000000002</v>
      </c>
      <c r="N95" s="322">
        <f t="shared" si="562"/>
        <v>0.14073523666588666</v>
      </c>
      <c r="O95" s="156">
        <v>10479.811863249999</v>
      </c>
      <c r="P95" s="157">
        <v>10479.811863249999</v>
      </c>
      <c r="Q95" s="157">
        <v>0</v>
      </c>
      <c r="R95" s="322">
        <f t="shared" si="563"/>
        <v>0</v>
      </c>
      <c r="S95" s="156">
        <v>47431.707992000003</v>
      </c>
      <c r="T95" s="157">
        <v>47431.707992000003</v>
      </c>
      <c r="U95" s="157">
        <v>0</v>
      </c>
      <c r="V95" s="322">
        <f t="shared" si="564"/>
        <v>0</v>
      </c>
      <c r="W95" s="325">
        <f t="shared" si="604"/>
        <v>927676.26685524918</v>
      </c>
      <c r="X95" s="160">
        <f t="shared" si="604"/>
        <v>788958.55985525076</v>
      </c>
      <c r="Y95" s="160">
        <f t="shared" si="604"/>
        <v>134071.90349999975</v>
      </c>
      <c r="Z95" s="322">
        <f t="shared" si="566"/>
        <v>0.14452445135251021</v>
      </c>
      <c r="AC95" s="449"/>
      <c r="AD95" s="131" t="s">
        <v>19</v>
      </c>
      <c r="AE95" s="156">
        <v>199377.4789999995</v>
      </c>
      <c r="AF95" s="157">
        <v>145544.97800000018</v>
      </c>
      <c r="AG95" s="157">
        <v>52141.118999999977</v>
      </c>
      <c r="AH95" s="322">
        <f t="shared" si="567"/>
        <v>0.26151960222147314</v>
      </c>
      <c r="AI95" s="156">
        <v>17346.103999999988</v>
      </c>
      <c r="AJ95" s="157">
        <v>15866.083999999997</v>
      </c>
      <c r="AK95" s="157">
        <v>1348.7309999999998</v>
      </c>
      <c r="AL95" s="322">
        <f t="shared" si="568"/>
        <v>7.7754117005178841E-2</v>
      </c>
      <c r="AM95" s="156">
        <v>0</v>
      </c>
      <c r="AN95" s="157">
        <v>0</v>
      </c>
      <c r="AO95" s="157">
        <v>0</v>
      </c>
      <c r="AP95" s="322">
        <f t="shared" si="569"/>
        <v>0</v>
      </c>
      <c r="AQ95" s="156">
        <v>595.20000000000005</v>
      </c>
      <c r="AR95" s="157">
        <v>595.20000000000005</v>
      </c>
      <c r="AS95" s="157">
        <v>0</v>
      </c>
      <c r="AT95" s="322">
        <f t="shared" si="570"/>
        <v>0</v>
      </c>
      <c r="AU95" s="156">
        <v>30790.1</v>
      </c>
      <c r="AV95" s="157">
        <v>30790.1</v>
      </c>
      <c r="AW95" s="157">
        <v>0</v>
      </c>
      <c r="AX95" s="322">
        <f t="shared" si="571"/>
        <v>0</v>
      </c>
      <c r="AY95" s="325">
        <f t="shared" si="605"/>
        <v>248108.88299999951</v>
      </c>
      <c r="AZ95" s="160">
        <f t="shared" si="605"/>
        <v>192796.3620000002</v>
      </c>
      <c r="BA95" s="160">
        <f t="shared" si="605"/>
        <v>53489.849999999977</v>
      </c>
      <c r="BB95" s="322">
        <f t="shared" si="573"/>
        <v>0.21559022536085531</v>
      </c>
      <c r="BE95" s="449"/>
      <c r="BF95" s="131" t="s">
        <v>19</v>
      </c>
      <c r="BG95" s="326">
        <f t="shared" si="606"/>
        <v>1049099.8359999987</v>
      </c>
      <c r="BH95" s="327">
        <f t="shared" si="606"/>
        <v>859248.13200000091</v>
      </c>
      <c r="BI95" s="327">
        <f t="shared" si="606"/>
        <v>183392.35199999972</v>
      </c>
      <c r="BJ95" s="322">
        <f t="shared" si="575"/>
        <v>0.17480924665781755</v>
      </c>
      <c r="BK95" s="326">
        <f t="shared" si="607"/>
        <v>17346.103999999988</v>
      </c>
      <c r="BL95" s="327">
        <f t="shared" si="607"/>
        <v>15866.083999999997</v>
      </c>
      <c r="BM95" s="327">
        <f t="shared" si="607"/>
        <v>1348.7309999999998</v>
      </c>
      <c r="BN95" s="322">
        <f t="shared" si="577"/>
        <v>7.7754117005178841E-2</v>
      </c>
      <c r="BO95" s="326">
        <f t="shared" si="608"/>
        <v>20042.39</v>
      </c>
      <c r="BP95" s="327">
        <f t="shared" si="608"/>
        <v>17343.885999999999</v>
      </c>
      <c r="BQ95" s="327">
        <f t="shared" si="608"/>
        <v>2820.6705000000002</v>
      </c>
      <c r="BR95" s="322">
        <f t="shared" si="579"/>
        <v>0.14073523666588666</v>
      </c>
      <c r="BS95" s="326">
        <f t="shared" si="609"/>
        <v>11075.01186325</v>
      </c>
      <c r="BT95" s="327">
        <f t="shared" si="609"/>
        <v>11075.01186325</v>
      </c>
      <c r="BU95" s="327">
        <f t="shared" si="609"/>
        <v>0</v>
      </c>
      <c r="BV95" s="322">
        <f t="shared" si="581"/>
        <v>0</v>
      </c>
      <c r="BW95" s="326">
        <f t="shared" si="610"/>
        <v>78221.807992000002</v>
      </c>
      <c r="BX95" s="327">
        <f t="shared" si="610"/>
        <v>78221.807992000002</v>
      </c>
      <c r="BY95" s="327">
        <f t="shared" si="610"/>
        <v>0</v>
      </c>
      <c r="BZ95" s="322">
        <f t="shared" si="583"/>
        <v>0</v>
      </c>
      <c r="CA95" s="325">
        <f t="shared" si="611"/>
        <v>1175785.1498552486</v>
      </c>
      <c r="CB95" s="160">
        <f t="shared" si="611"/>
        <v>981754.92185525096</v>
      </c>
      <c r="CC95" s="160">
        <f t="shared" si="611"/>
        <v>187561.75349999973</v>
      </c>
      <c r="CD95" s="322">
        <f t="shared" si="585"/>
        <v>0.15952043068675476</v>
      </c>
    </row>
    <row r="96" spans="1:82" ht="15">
      <c r="A96" s="449"/>
      <c r="B96" s="132" t="s">
        <v>20</v>
      </c>
      <c r="C96" s="328">
        <f t="shared" ref="C96:E96" si="612">IF(COUNT(C93:C95)=0,"",SUM(C93:C95))</f>
        <v>2337201.2180000013</v>
      </c>
      <c r="D96" s="167">
        <f t="shared" si="612"/>
        <v>2027779.8220000034</v>
      </c>
      <c r="E96" s="167">
        <f t="shared" si="612"/>
        <v>296347.45199999982</v>
      </c>
      <c r="F96" s="329">
        <f t="shared" si="560"/>
        <v>0.12679586580636451</v>
      </c>
      <c r="G96" s="328">
        <f t="shared" ref="G96:I96" si="613">IF(COUNT(G93:G95)=0,"",SUM(G93:G95))</f>
        <v>0</v>
      </c>
      <c r="H96" s="167">
        <f t="shared" si="613"/>
        <v>0</v>
      </c>
      <c r="I96" s="167">
        <f t="shared" si="613"/>
        <v>0</v>
      </c>
      <c r="J96" s="329">
        <f t="shared" si="561"/>
        <v>0</v>
      </c>
      <c r="K96" s="328">
        <f t="shared" ref="K96:M96" si="614">IF(COUNT(K93:K95)=0,"",SUM(K93:K95))</f>
        <v>74296.427500000005</v>
      </c>
      <c r="L96" s="167">
        <f t="shared" si="614"/>
        <v>65830.5245</v>
      </c>
      <c r="M96" s="167">
        <f t="shared" si="614"/>
        <v>8212.4110000000001</v>
      </c>
      <c r="N96" s="329">
        <f t="shared" si="562"/>
        <v>0.11053574547712942</v>
      </c>
      <c r="O96" s="328">
        <f t="shared" ref="O96:Q96" si="615">IF(COUNT(O93:O95)=0,"",SUM(O93:O95))</f>
        <v>52744.112165500002</v>
      </c>
      <c r="P96" s="167">
        <f t="shared" si="615"/>
        <v>52744.112165500002</v>
      </c>
      <c r="Q96" s="167">
        <f t="shared" si="615"/>
        <v>0</v>
      </c>
      <c r="R96" s="329">
        <f t="shared" si="563"/>
        <v>0</v>
      </c>
      <c r="S96" s="328">
        <f t="shared" ref="S96:U96" si="616">IF(COUNT(S93:S95)=0,"",SUM(S93:S95))</f>
        <v>156451.14967000004</v>
      </c>
      <c r="T96" s="167">
        <f t="shared" si="616"/>
        <v>156451.14967000004</v>
      </c>
      <c r="U96" s="167">
        <f t="shared" si="616"/>
        <v>0</v>
      </c>
      <c r="V96" s="329">
        <f t="shared" si="564"/>
        <v>0</v>
      </c>
      <c r="W96" s="330">
        <f t="shared" ref="W96:Y96" si="617">IF(COUNT(W93:W95)=0,"",SUM(W93:W95))</f>
        <v>2620692.9073355016</v>
      </c>
      <c r="X96" s="166">
        <f t="shared" si="617"/>
        <v>2302805.6083355038</v>
      </c>
      <c r="Y96" s="166">
        <f t="shared" si="617"/>
        <v>304559.86299999978</v>
      </c>
      <c r="Z96" s="329">
        <f t="shared" si="566"/>
        <v>0.11621348771827311</v>
      </c>
      <c r="AC96" s="449"/>
      <c r="AD96" s="132" t="s">
        <v>20</v>
      </c>
      <c r="AE96" s="328">
        <f t="shared" ref="AE96:AG96" si="618">IF(COUNT(AE93:AE95)=0,"",SUM(AE93:AE95))</f>
        <v>554225.93599999952</v>
      </c>
      <c r="AF96" s="167">
        <f t="shared" si="618"/>
        <v>424691.20600000024</v>
      </c>
      <c r="AG96" s="167">
        <f t="shared" si="618"/>
        <v>125871.89800000004</v>
      </c>
      <c r="AH96" s="329">
        <f t="shared" si="567"/>
        <v>0.22711296932159478</v>
      </c>
      <c r="AI96" s="328">
        <f t="shared" ref="AI96:AK96" si="619">IF(COUNT(AI93:AI95)=0,"",SUM(AI93:AI95))</f>
        <v>59338.47199999998</v>
      </c>
      <c r="AJ96" s="167">
        <f t="shared" si="619"/>
        <v>54241.929999999971</v>
      </c>
      <c r="AK96" s="167">
        <f t="shared" si="619"/>
        <v>4820.9929999999995</v>
      </c>
      <c r="AL96" s="329">
        <f t="shared" si="568"/>
        <v>8.1245654589824981E-2</v>
      </c>
      <c r="AM96" s="328">
        <f t="shared" ref="AM96:AO96" si="620">IF(COUNT(AM93:AM95)=0,"",SUM(AM93:AM95))</f>
        <v>0</v>
      </c>
      <c r="AN96" s="167">
        <f t="shared" si="620"/>
        <v>0</v>
      </c>
      <c r="AO96" s="167">
        <f t="shared" si="620"/>
        <v>0</v>
      </c>
      <c r="AP96" s="329">
        <f t="shared" si="569"/>
        <v>0</v>
      </c>
      <c r="AQ96" s="328">
        <f t="shared" ref="AQ96:AS96" si="621">IF(COUNT(AQ93:AQ95)=0,"",SUM(AQ93:AQ95))</f>
        <v>980.08544800000004</v>
      </c>
      <c r="AR96" s="167">
        <f t="shared" si="621"/>
        <v>980.08544800000004</v>
      </c>
      <c r="AS96" s="167">
        <f t="shared" si="621"/>
        <v>0</v>
      </c>
      <c r="AT96" s="329">
        <f t="shared" si="570"/>
        <v>0</v>
      </c>
      <c r="AU96" s="328">
        <f t="shared" ref="AU96:AW96" si="622">IF(COUNT(AU93:AU95)=0,"",SUM(AU93:AU95))</f>
        <v>90168.5</v>
      </c>
      <c r="AV96" s="167">
        <f t="shared" si="622"/>
        <v>90168.5</v>
      </c>
      <c r="AW96" s="167">
        <f t="shared" si="622"/>
        <v>0</v>
      </c>
      <c r="AX96" s="329">
        <f t="shared" si="571"/>
        <v>0</v>
      </c>
      <c r="AY96" s="330">
        <f t="shared" ref="AY96:BA96" si="623">IF(COUNT(AY93:AY95)=0,"",SUM(AY93:AY95))</f>
        <v>704712.99344799947</v>
      </c>
      <c r="AZ96" s="166">
        <f t="shared" si="623"/>
        <v>570081.72144800029</v>
      </c>
      <c r="BA96" s="166">
        <f t="shared" si="623"/>
        <v>130692.89100000005</v>
      </c>
      <c r="BB96" s="329">
        <f t="shared" si="573"/>
        <v>0.18545548643930862</v>
      </c>
      <c r="BE96" s="449"/>
      <c r="BF96" s="132" t="s">
        <v>20</v>
      </c>
      <c r="BG96" s="328">
        <f t="shared" ref="BG96:BI96" si="624">IF(COUNT(BG93:BG95)=0,"",SUM(BG93:BG95))</f>
        <v>2891427.154000001</v>
      </c>
      <c r="BH96" s="167">
        <f t="shared" si="624"/>
        <v>2452471.0280000037</v>
      </c>
      <c r="BI96" s="167">
        <f t="shared" si="624"/>
        <v>422219.34999999986</v>
      </c>
      <c r="BJ96" s="329">
        <f t="shared" si="575"/>
        <v>0.14602455033871475</v>
      </c>
      <c r="BK96" s="328">
        <f t="shared" ref="BK96:BM96" si="625">IF(COUNT(BK93:BK95)=0,"",SUM(BK93:BK95))</f>
        <v>59338.47199999998</v>
      </c>
      <c r="BL96" s="167">
        <f t="shared" si="625"/>
        <v>54241.929999999971</v>
      </c>
      <c r="BM96" s="167">
        <f t="shared" si="625"/>
        <v>4820.9929999999995</v>
      </c>
      <c r="BN96" s="329">
        <f t="shared" si="577"/>
        <v>8.1245654589824981E-2</v>
      </c>
      <c r="BO96" s="328">
        <f t="shared" ref="BO96:BQ96" si="626">IF(COUNT(BO93:BO95)=0,"",SUM(BO93:BO95))</f>
        <v>74296.427500000005</v>
      </c>
      <c r="BP96" s="167">
        <f t="shared" si="626"/>
        <v>65830.5245</v>
      </c>
      <c r="BQ96" s="167">
        <f t="shared" si="626"/>
        <v>8212.4110000000001</v>
      </c>
      <c r="BR96" s="329">
        <f t="shared" si="579"/>
        <v>0.11053574547712942</v>
      </c>
      <c r="BS96" s="328">
        <f t="shared" ref="BS96:BU96" si="627">IF(COUNT(BS93:BS95)=0,"",SUM(BS93:BS95))</f>
        <v>53724.197613500008</v>
      </c>
      <c r="BT96" s="167">
        <f t="shared" si="627"/>
        <v>53724.197613500008</v>
      </c>
      <c r="BU96" s="167">
        <f t="shared" si="627"/>
        <v>0</v>
      </c>
      <c r="BV96" s="329">
        <f t="shared" si="581"/>
        <v>0</v>
      </c>
      <c r="BW96" s="328">
        <f t="shared" ref="BW96:BY96" si="628">IF(COUNT(BW93:BW95)=0,"",SUM(BW93:BW95))</f>
        <v>246619.64967000001</v>
      </c>
      <c r="BX96" s="167">
        <f t="shared" si="628"/>
        <v>246619.64967000001</v>
      </c>
      <c r="BY96" s="167">
        <f t="shared" si="628"/>
        <v>0</v>
      </c>
      <c r="BZ96" s="329">
        <f t="shared" si="583"/>
        <v>0</v>
      </c>
      <c r="CA96" s="330">
        <f t="shared" ref="CA96:CC96" si="629">IF(COUNT(CA93:CA95)=0,"",SUM(CA93:CA95))</f>
        <v>3325405.9007835011</v>
      </c>
      <c r="CB96" s="166">
        <f t="shared" si="629"/>
        <v>2872887.3297835039</v>
      </c>
      <c r="CC96" s="166">
        <f t="shared" si="629"/>
        <v>435252.75399999984</v>
      </c>
      <c r="CD96" s="329">
        <f t="shared" si="585"/>
        <v>0.13088710581088753</v>
      </c>
    </row>
    <row r="97" spans="1:82">
      <c r="A97" s="449"/>
      <c r="B97" s="129" t="s">
        <v>21</v>
      </c>
      <c r="C97" s="170">
        <v>796363.74999999767</v>
      </c>
      <c r="D97" s="171">
        <v>719705.70499999973</v>
      </c>
      <c r="E97" s="171">
        <v>73657.975999999966</v>
      </c>
      <c r="F97" s="331">
        <f t="shared" si="560"/>
        <v>9.2492879039258361E-2</v>
      </c>
      <c r="G97" s="170">
        <v>0</v>
      </c>
      <c r="H97" s="171">
        <v>0</v>
      </c>
      <c r="I97" s="171">
        <v>0</v>
      </c>
      <c r="J97" s="331">
        <f t="shared" si="561"/>
        <v>0</v>
      </c>
      <c r="K97" s="170">
        <v>28413.625</v>
      </c>
      <c r="L97" s="171">
        <v>27507.571</v>
      </c>
      <c r="M97" s="171">
        <v>1830.3225</v>
      </c>
      <c r="N97" s="331">
        <f t="shared" si="562"/>
        <v>6.4417071035462736E-2</v>
      </c>
      <c r="O97" s="170">
        <v>43975.344578750133</v>
      </c>
      <c r="P97" s="171">
        <v>43975.344578750133</v>
      </c>
      <c r="Q97" s="171">
        <v>0</v>
      </c>
      <c r="R97" s="331">
        <f t="shared" si="563"/>
        <v>0</v>
      </c>
      <c r="S97" s="170">
        <v>18281.611561249993</v>
      </c>
      <c r="T97" s="171">
        <v>18281.611561249993</v>
      </c>
      <c r="U97" s="171">
        <v>0</v>
      </c>
      <c r="V97" s="331">
        <f t="shared" si="564"/>
        <v>0</v>
      </c>
      <c r="W97" s="334">
        <f t="shared" ref="W97:Y99" si="630">IF(COUNT(C97,G97,K97,O97,S97)&lt;5,"",SUM(C97,G97,K97,O97,S97))</f>
        <v>887034.3311399977</v>
      </c>
      <c r="X97" s="174">
        <f t="shared" si="630"/>
        <v>809470.23213999975</v>
      </c>
      <c r="Y97" s="174">
        <f t="shared" si="630"/>
        <v>75488.298499999961</v>
      </c>
      <c r="Z97" s="331">
        <f t="shared" si="566"/>
        <v>8.5101890479237705E-2</v>
      </c>
      <c r="AC97" s="449"/>
      <c r="AD97" s="129" t="s">
        <v>21</v>
      </c>
      <c r="AE97" s="170">
        <v>181022.20500000013</v>
      </c>
      <c r="AF97" s="171">
        <v>157324.399</v>
      </c>
      <c r="AG97" s="171">
        <v>22507.732999999993</v>
      </c>
      <c r="AH97" s="331">
        <f t="shared" si="567"/>
        <v>0.12433686243077183</v>
      </c>
      <c r="AI97" s="170">
        <v>15777.216000000002</v>
      </c>
      <c r="AJ97" s="171">
        <v>15151.711000000008</v>
      </c>
      <c r="AK97" s="171">
        <v>571.76100000000008</v>
      </c>
      <c r="AL97" s="331">
        <f t="shared" si="568"/>
        <v>3.6239663575627031E-2</v>
      </c>
      <c r="AM97" s="170">
        <v>0</v>
      </c>
      <c r="AN97" s="171">
        <v>0</v>
      </c>
      <c r="AO97" s="171">
        <v>0</v>
      </c>
      <c r="AP97" s="331">
        <f t="shared" si="569"/>
        <v>0</v>
      </c>
      <c r="AQ97" s="170">
        <v>1346.9960100000001</v>
      </c>
      <c r="AR97" s="171">
        <v>1346.9960100000001</v>
      </c>
      <c r="AS97" s="171">
        <v>0</v>
      </c>
      <c r="AT97" s="331">
        <f t="shared" si="570"/>
        <v>0</v>
      </c>
      <c r="AU97" s="170">
        <v>30160.266298000006</v>
      </c>
      <c r="AV97" s="171">
        <v>30160.266298000006</v>
      </c>
      <c r="AW97" s="171">
        <v>0</v>
      </c>
      <c r="AX97" s="331">
        <f t="shared" si="571"/>
        <v>0</v>
      </c>
      <c r="AY97" s="334">
        <f t="shared" ref="AY97:BA99" si="631">IF(COUNT(AE97,AI97,AM97,AQ97,AU97)&lt;5,"",SUM(AE97,AI97,AM97,AQ97,AU97))</f>
        <v>228306.68330800015</v>
      </c>
      <c r="AZ97" s="174">
        <f t="shared" si="631"/>
        <v>203983.37230800002</v>
      </c>
      <c r="BA97" s="174">
        <f t="shared" si="631"/>
        <v>23079.493999999992</v>
      </c>
      <c r="BB97" s="331">
        <f t="shared" si="573"/>
        <v>0.1010898746615503</v>
      </c>
      <c r="BE97" s="449"/>
      <c r="BF97" s="129" t="s">
        <v>21</v>
      </c>
      <c r="BG97" s="335">
        <f t="shared" ref="BG97:BI99" si="632">IF(COUNT(C97, AE97)&lt;2, "", C97+AE97)</f>
        <v>977385.95499999775</v>
      </c>
      <c r="BH97" s="336">
        <f t="shared" si="632"/>
        <v>877030.1039999997</v>
      </c>
      <c r="BI97" s="336">
        <f t="shared" si="632"/>
        <v>96165.708999999959</v>
      </c>
      <c r="BJ97" s="331">
        <f t="shared" si="575"/>
        <v>9.8390721196725386E-2</v>
      </c>
      <c r="BK97" s="335">
        <f t="shared" ref="BK97:BM99" si="633">IF(COUNT(G97, AI97)&lt;2, "", G97+AI97)</f>
        <v>15777.216000000002</v>
      </c>
      <c r="BL97" s="336">
        <f t="shared" si="633"/>
        <v>15151.711000000008</v>
      </c>
      <c r="BM97" s="336">
        <f t="shared" si="633"/>
        <v>571.76100000000008</v>
      </c>
      <c r="BN97" s="331">
        <f t="shared" si="577"/>
        <v>3.6239663575627031E-2</v>
      </c>
      <c r="BO97" s="335">
        <f t="shared" ref="BO97:BQ99" si="634">IF(COUNT(K97, AM97)&lt;2, "", K97+AM97)</f>
        <v>28413.625</v>
      </c>
      <c r="BP97" s="336">
        <f t="shared" si="634"/>
        <v>27507.571</v>
      </c>
      <c r="BQ97" s="336">
        <f t="shared" si="634"/>
        <v>1830.3225</v>
      </c>
      <c r="BR97" s="331">
        <f t="shared" si="579"/>
        <v>6.4417071035462736E-2</v>
      </c>
      <c r="BS97" s="335">
        <f t="shared" ref="BS97:BU99" si="635">IF(COUNT(O97, AQ97)&lt;2, "", O97+AQ97)</f>
        <v>45322.340588750136</v>
      </c>
      <c r="BT97" s="336">
        <f t="shared" si="635"/>
        <v>45322.340588750136</v>
      </c>
      <c r="BU97" s="336">
        <f t="shared" si="635"/>
        <v>0</v>
      </c>
      <c r="BV97" s="331">
        <f t="shared" si="581"/>
        <v>0</v>
      </c>
      <c r="BW97" s="335">
        <f t="shared" ref="BW97:BY99" si="636">IF(COUNT(S97, AU97)&lt;2, "", S97+AU97)</f>
        <v>48441.877859250002</v>
      </c>
      <c r="BX97" s="336">
        <f t="shared" si="636"/>
        <v>48441.877859250002</v>
      </c>
      <c r="BY97" s="336">
        <f t="shared" si="636"/>
        <v>0</v>
      </c>
      <c r="BZ97" s="331">
        <f t="shared" si="583"/>
        <v>0</v>
      </c>
      <c r="CA97" s="334">
        <f t="shared" ref="CA97:CC99" si="637">IF(COUNT(BG97,BK97,BO97,BS97,BW97)&lt;5,"",SUM(BG97,BK97,BO97,BS97,BW97))</f>
        <v>1115341.0144479978</v>
      </c>
      <c r="CB97" s="174">
        <f t="shared" si="637"/>
        <v>1013453.6044479997</v>
      </c>
      <c r="CC97" s="174">
        <f t="shared" si="637"/>
        <v>98567.792499999952</v>
      </c>
      <c r="CD97" s="331">
        <f t="shared" si="585"/>
        <v>8.8374578916371072E-2</v>
      </c>
    </row>
    <row r="98" spans="1:82">
      <c r="A98" s="449"/>
      <c r="B98" s="130" t="s">
        <v>22</v>
      </c>
      <c r="C98" s="149">
        <v>676190.09199999983</v>
      </c>
      <c r="D98" s="150">
        <v>595690.19699999993</v>
      </c>
      <c r="E98" s="150">
        <v>77061.723000000202</v>
      </c>
      <c r="F98" s="316">
        <f t="shared" si="560"/>
        <v>0.11396458468072351</v>
      </c>
      <c r="G98" s="149">
        <v>0</v>
      </c>
      <c r="H98" s="150">
        <v>0</v>
      </c>
      <c r="I98" s="150">
        <v>0</v>
      </c>
      <c r="J98" s="316">
        <f t="shared" si="561"/>
        <v>0</v>
      </c>
      <c r="K98" s="149">
        <v>28617.75</v>
      </c>
      <c r="L98" s="150">
        <v>26647.246500000001</v>
      </c>
      <c r="M98" s="150">
        <v>2357.2649999999999</v>
      </c>
      <c r="N98" s="316">
        <f t="shared" si="562"/>
        <v>8.2370731451634038E-2</v>
      </c>
      <c r="O98" s="149">
        <v>69186.924914499978</v>
      </c>
      <c r="P98" s="150">
        <v>69186.924914499978</v>
      </c>
      <c r="Q98" s="150">
        <v>0</v>
      </c>
      <c r="R98" s="316">
        <f t="shared" si="563"/>
        <v>0</v>
      </c>
      <c r="S98" s="149">
        <v>25376.704377499984</v>
      </c>
      <c r="T98" s="150">
        <v>25376.704377499984</v>
      </c>
      <c r="U98" s="150">
        <v>0</v>
      </c>
      <c r="V98" s="316">
        <f t="shared" si="564"/>
        <v>0</v>
      </c>
      <c r="W98" s="319">
        <f t="shared" si="630"/>
        <v>799371.4712919998</v>
      </c>
      <c r="X98" s="153">
        <f t="shared" si="630"/>
        <v>716901.0727919999</v>
      </c>
      <c r="Y98" s="153">
        <f t="shared" si="630"/>
        <v>79418.988000000201</v>
      </c>
      <c r="Z98" s="316">
        <f t="shared" si="566"/>
        <v>9.9351791816685311E-2</v>
      </c>
      <c r="AC98" s="449"/>
      <c r="AD98" s="130" t="s">
        <v>22</v>
      </c>
      <c r="AE98" s="149">
        <v>148600.41799999992</v>
      </c>
      <c r="AF98" s="150">
        <v>125774.11000000007</v>
      </c>
      <c r="AG98" s="150">
        <v>21424.628000000008</v>
      </c>
      <c r="AH98" s="316">
        <f t="shared" si="567"/>
        <v>0.1441760951170408</v>
      </c>
      <c r="AI98" s="149">
        <v>14652.193999999996</v>
      </c>
      <c r="AJ98" s="150">
        <v>14538.408999999992</v>
      </c>
      <c r="AK98" s="150">
        <v>92.106999999999985</v>
      </c>
      <c r="AL98" s="316">
        <f t="shared" si="568"/>
        <v>6.2862258034530535E-3</v>
      </c>
      <c r="AM98" s="149">
        <v>0</v>
      </c>
      <c r="AN98" s="150">
        <v>0</v>
      </c>
      <c r="AO98" s="150">
        <v>0</v>
      </c>
      <c r="AP98" s="316">
        <f t="shared" si="569"/>
        <v>0</v>
      </c>
      <c r="AQ98" s="149">
        <v>1599.6004329999996</v>
      </c>
      <c r="AR98" s="150">
        <v>1599.6004329999996</v>
      </c>
      <c r="AS98" s="150">
        <v>0</v>
      </c>
      <c r="AT98" s="316">
        <f t="shared" si="570"/>
        <v>0</v>
      </c>
      <c r="AU98" s="149">
        <v>32107.784294999983</v>
      </c>
      <c r="AV98" s="150">
        <v>32107.784294999983</v>
      </c>
      <c r="AW98" s="150">
        <v>0</v>
      </c>
      <c r="AX98" s="316">
        <f t="shared" si="571"/>
        <v>0</v>
      </c>
      <c r="AY98" s="319">
        <f t="shared" si="631"/>
        <v>196959.99672799991</v>
      </c>
      <c r="AZ98" s="153">
        <f t="shared" si="631"/>
        <v>174019.90372800003</v>
      </c>
      <c r="BA98" s="153">
        <f t="shared" si="631"/>
        <v>21516.735000000008</v>
      </c>
      <c r="BB98" s="316">
        <f t="shared" si="573"/>
        <v>0.10924418845170086</v>
      </c>
      <c r="BE98" s="449"/>
      <c r="BF98" s="130" t="s">
        <v>22</v>
      </c>
      <c r="BG98" s="320">
        <f t="shared" si="632"/>
        <v>824790.50999999978</v>
      </c>
      <c r="BH98" s="321">
        <f t="shared" si="632"/>
        <v>721464.30700000003</v>
      </c>
      <c r="BI98" s="321">
        <f t="shared" si="632"/>
        <v>98486.351000000213</v>
      </c>
      <c r="BJ98" s="316">
        <f t="shared" si="575"/>
        <v>0.11940771602718882</v>
      </c>
      <c r="BK98" s="320">
        <f t="shared" si="633"/>
        <v>14652.193999999996</v>
      </c>
      <c r="BL98" s="321">
        <f t="shared" si="633"/>
        <v>14538.408999999992</v>
      </c>
      <c r="BM98" s="321">
        <f t="shared" si="633"/>
        <v>92.106999999999985</v>
      </c>
      <c r="BN98" s="316">
        <f t="shared" si="577"/>
        <v>6.2862258034530535E-3</v>
      </c>
      <c r="BO98" s="320">
        <f t="shared" si="634"/>
        <v>28617.75</v>
      </c>
      <c r="BP98" s="321">
        <f t="shared" si="634"/>
        <v>26647.246500000001</v>
      </c>
      <c r="BQ98" s="321">
        <f t="shared" si="634"/>
        <v>2357.2649999999999</v>
      </c>
      <c r="BR98" s="316">
        <f t="shared" si="579"/>
        <v>8.2370731451634038E-2</v>
      </c>
      <c r="BS98" s="320">
        <f t="shared" si="635"/>
        <v>70786.525347499977</v>
      </c>
      <c r="BT98" s="321">
        <f t="shared" si="635"/>
        <v>70786.525347499977</v>
      </c>
      <c r="BU98" s="321">
        <f t="shared" si="635"/>
        <v>0</v>
      </c>
      <c r="BV98" s="316">
        <f t="shared" si="581"/>
        <v>0</v>
      </c>
      <c r="BW98" s="320">
        <f t="shared" si="636"/>
        <v>57484.488672499967</v>
      </c>
      <c r="BX98" s="321">
        <f t="shared" si="636"/>
        <v>57484.488672499967</v>
      </c>
      <c r="BY98" s="321">
        <f t="shared" si="636"/>
        <v>0</v>
      </c>
      <c r="BZ98" s="316">
        <f t="shared" si="583"/>
        <v>0</v>
      </c>
      <c r="CA98" s="319">
        <f t="shared" si="637"/>
        <v>996331.4680199998</v>
      </c>
      <c r="CB98" s="153">
        <f t="shared" si="637"/>
        <v>890920.97652000003</v>
      </c>
      <c r="CC98" s="153">
        <f t="shared" si="637"/>
        <v>100935.72300000022</v>
      </c>
      <c r="CD98" s="316">
        <f t="shared" si="585"/>
        <v>0.10130737233522176</v>
      </c>
    </row>
    <row r="99" spans="1:82">
      <c r="A99" s="449"/>
      <c r="B99" s="131" t="s">
        <v>23</v>
      </c>
      <c r="C99" s="156">
        <v>791279.83700000052</v>
      </c>
      <c r="D99" s="157">
        <v>716926.68299999938</v>
      </c>
      <c r="E99" s="157">
        <v>71262.625000000029</v>
      </c>
      <c r="F99" s="322">
        <f t="shared" si="560"/>
        <v>9.0059953088378747E-2</v>
      </c>
      <c r="G99" s="156">
        <v>0</v>
      </c>
      <c r="H99" s="157">
        <v>0</v>
      </c>
      <c r="I99" s="157">
        <v>0</v>
      </c>
      <c r="J99" s="322">
        <f t="shared" si="561"/>
        <v>0</v>
      </c>
      <c r="K99" s="156">
        <v>28147.625</v>
      </c>
      <c r="L99" s="157">
        <v>27126.669000000002</v>
      </c>
      <c r="M99" s="157">
        <v>1387.6365000000001</v>
      </c>
      <c r="N99" s="322">
        <f t="shared" si="562"/>
        <v>4.929852873910321E-2</v>
      </c>
      <c r="O99" s="156">
        <v>58936.355661500194</v>
      </c>
      <c r="P99" s="157">
        <v>58936.355661500194</v>
      </c>
      <c r="Q99" s="157">
        <v>0</v>
      </c>
      <c r="R99" s="322">
        <f t="shared" si="563"/>
        <v>0</v>
      </c>
      <c r="S99" s="156">
        <v>47512.533224000028</v>
      </c>
      <c r="T99" s="157">
        <v>47512.533224000028</v>
      </c>
      <c r="U99" s="157">
        <v>0</v>
      </c>
      <c r="V99" s="322">
        <f t="shared" si="564"/>
        <v>0</v>
      </c>
      <c r="W99" s="325">
        <f t="shared" si="630"/>
        <v>925876.35088550078</v>
      </c>
      <c r="X99" s="160">
        <f t="shared" si="630"/>
        <v>850502.24088549963</v>
      </c>
      <c r="Y99" s="160">
        <f t="shared" si="630"/>
        <v>72650.261500000022</v>
      </c>
      <c r="Z99" s="322">
        <f t="shared" si="566"/>
        <v>7.84664835974241E-2</v>
      </c>
      <c r="AC99" s="449"/>
      <c r="AD99" s="131" t="s">
        <v>23</v>
      </c>
      <c r="AE99" s="156">
        <v>213210.8719999993</v>
      </c>
      <c r="AF99" s="157">
        <v>191883.39299999957</v>
      </c>
      <c r="AG99" s="157">
        <v>19278.788000000011</v>
      </c>
      <c r="AH99" s="322">
        <f t="shared" si="567"/>
        <v>9.0421223923328242E-2</v>
      </c>
      <c r="AI99" s="156">
        <v>13137.226999999993</v>
      </c>
      <c r="AJ99" s="157">
        <v>12311.888999999996</v>
      </c>
      <c r="AK99" s="157">
        <v>723.43799999999999</v>
      </c>
      <c r="AL99" s="322">
        <f t="shared" si="568"/>
        <v>5.5067785614117834E-2</v>
      </c>
      <c r="AM99" s="156">
        <v>0</v>
      </c>
      <c r="AN99" s="157">
        <v>0</v>
      </c>
      <c r="AO99" s="157">
        <v>0</v>
      </c>
      <c r="AP99" s="322">
        <f t="shared" si="569"/>
        <v>0</v>
      </c>
      <c r="AQ99" s="156">
        <v>1326.0622150000004</v>
      </c>
      <c r="AR99" s="157">
        <v>1326.0622150000004</v>
      </c>
      <c r="AS99" s="157">
        <v>0</v>
      </c>
      <c r="AT99" s="322">
        <f t="shared" si="570"/>
        <v>0</v>
      </c>
      <c r="AU99" s="156">
        <v>30546.861559000041</v>
      </c>
      <c r="AV99" s="157">
        <v>30546.861559000041</v>
      </c>
      <c r="AW99" s="157">
        <v>0</v>
      </c>
      <c r="AX99" s="322">
        <f t="shared" si="571"/>
        <v>0</v>
      </c>
      <c r="AY99" s="325">
        <f t="shared" si="631"/>
        <v>258221.02277399934</v>
      </c>
      <c r="AZ99" s="160">
        <f t="shared" si="631"/>
        <v>236068.20577399962</v>
      </c>
      <c r="BA99" s="160">
        <f t="shared" si="631"/>
        <v>20002.22600000001</v>
      </c>
      <c r="BB99" s="322">
        <f t="shared" si="573"/>
        <v>7.7461648107196884E-2</v>
      </c>
      <c r="BE99" s="449"/>
      <c r="BF99" s="131" t="s">
        <v>23</v>
      </c>
      <c r="BG99" s="326">
        <f t="shared" si="632"/>
        <v>1004490.7089999998</v>
      </c>
      <c r="BH99" s="327">
        <f t="shared" si="632"/>
        <v>908810.07599999895</v>
      </c>
      <c r="BI99" s="327">
        <f t="shared" si="632"/>
        <v>90541.413000000044</v>
      </c>
      <c r="BJ99" s="322">
        <f t="shared" si="575"/>
        <v>9.0136635599284629E-2</v>
      </c>
      <c r="BK99" s="326">
        <f t="shared" si="633"/>
        <v>13137.226999999993</v>
      </c>
      <c r="BL99" s="327">
        <f t="shared" si="633"/>
        <v>12311.888999999996</v>
      </c>
      <c r="BM99" s="327">
        <f t="shared" si="633"/>
        <v>723.43799999999999</v>
      </c>
      <c r="BN99" s="322">
        <f t="shared" si="577"/>
        <v>5.5067785614117834E-2</v>
      </c>
      <c r="BO99" s="326">
        <f t="shared" si="634"/>
        <v>28147.625</v>
      </c>
      <c r="BP99" s="327">
        <f t="shared" si="634"/>
        <v>27126.669000000002</v>
      </c>
      <c r="BQ99" s="327">
        <f t="shared" si="634"/>
        <v>1387.6365000000001</v>
      </c>
      <c r="BR99" s="322">
        <f t="shared" si="579"/>
        <v>4.929852873910321E-2</v>
      </c>
      <c r="BS99" s="326">
        <f t="shared" si="635"/>
        <v>60262.417876500193</v>
      </c>
      <c r="BT99" s="327">
        <f t="shared" si="635"/>
        <v>60262.417876500193</v>
      </c>
      <c r="BU99" s="327">
        <f t="shared" si="635"/>
        <v>0</v>
      </c>
      <c r="BV99" s="322">
        <f t="shared" si="581"/>
        <v>0</v>
      </c>
      <c r="BW99" s="326">
        <f t="shared" si="636"/>
        <v>78059.394783000069</v>
      </c>
      <c r="BX99" s="327">
        <f t="shared" si="636"/>
        <v>78059.394783000069</v>
      </c>
      <c r="BY99" s="327">
        <f t="shared" si="636"/>
        <v>0</v>
      </c>
      <c r="BZ99" s="322">
        <f t="shared" si="583"/>
        <v>0</v>
      </c>
      <c r="CA99" s="325">
        <f t="shared" si="637"/>
        <v>1184097.3736594999</v>
      </c>
      <c r="CB99" s="160">
        <f t="shared" si="637"/>
        <v>1086570.4466594991</v>
      </c>
      <c r="CC99" s="160">
        <f t="shared" si="637"/>
        <v>92652.487500000032</v>
      </c>
      <c r="CD99" s="322">
        <f t="shared" si="585"/>
        <v>7.8247354956673745E-2</v>
      </c>
    </row>
    <row r="100" spans="1:82" ht="15">
      <c r="A100" s="449"/>
      <c r="B100" s="132" t="s">
        <v>24</v>
      </c>
      <c r="C100" s="328">
        <f t="shared" ref="C100:E100" si="638">IF(COUNT(C97:C99)=0,"",SUM(C97:C99))</f>
        <v>2263833.6789999977</v>
      </c>
      <c r="D100" s="167">
        <f t="shared" si="638"/>
        <v>2032322.584999999</v>
      </c>
      <c r="E100" s="167">
        <f t="shared" si="638"/>
        <v>221982.3240000002</v>
      </c>
      <c r="F100" s="329">
        <f t="shared" si="560"/>
        <v>9.8055933198262321E-2</v>
      </c>
      <c r="G100" s="328">
        <f t="shared" ref="G100:I100" si="639">IF(COUNT(G97:G99)=0,"",SUM(G97:G99))</f>
        <v>0</v>
      </c>
      <c r="H100" s="167">
        <f t="shared" si="639"/>
        <v>0</v>
      </c>
      <c r="I100" s="167">
        <f t="shared" si="639"/>
        <v>0</v>
      </c>
      <c r="J100" s="329">
        <f t="shared" si="561"/>
        <v>0</v>
      </c>
      <c r="K100" s="328">
        <f t="shared" ref="K100:M100" si="640">IF(COUNT(K97:K99)=0,"",SUM(K97:K99))</f>
        <v>85179</v>
      </c>
      <c r="L100" s="167">
        <f t="shared" si="640"/>
        <v>81281.486499999999</v>
      </c>
      <c r="M100" s="167">
        <f t="shared" si="640"/>
        <v>5575.2240000000002</v>
      </c>
      <c r="N100" s="329">
        <f t="shared" si="562"/>
        <v>6.545303419857007E-2</v>
      </c>
      <c r="O100" s="328">
        <f t="shared" ref="O100:Q100" si="641">IF(COUNT(O97:O99)=0,"",SUM(O97:O99))</f>
        <v>172098.62515475031</v>
      </c>
      <c r="P100" s="167">
        <f t="shared" si="641"/>
        <v>172098.62515475031</v>
      </c>
      <c r="Q100" s="167">
        <f t="shared" si="641"/>
        <v>0</v>
      </c>
      <c r="R100" s="329">
        <f t="shared" si="563"/>
        <v>0</v>
      </c>
      <c r="S100" s="328">
        <f t="shared" ref="S100:U100" si="642">IF(COUNT(S97:S99)=0,"",SUM(S97:S99))</f>
        <v>91170.849162750004</v>
      </c>
      <c r="T100" s="167">
        <f t="shared" si="642"/>
        <v>91170.849162750004</v>
      </c>
      <c r="U100" s="167">
        <f t="shared" si="642"/>
        <v>0</v>
      </c>
      <c r="V100" s="329">
        <f t="shared" si="564"/>
        <v>0</v>
      </c>
      <c r="W100" s="330">
        <f t="shared" ref="W100:Y100" si="643">IF(COUNT(W97:W99)=0,"",SUM(W97:W99))</f>
        <v>2612282.153317498</v>
      </c>
      <c r="X100" s="166">
        <f t="shared" si="643"/>
        <v>2376873.545817499</v>
      </c>
      <c r="Y100" s="166">
        <f t="shared" si="643"/>
        <v>227557.54800000018</v>
      </c>
      <c r="Z100" s="329">
        <f t="shared" si="566"/>
        <v>8.7110631487877691E-2</v>
      </c>
      <c r="AC100" s="449"/>
      <c r="AD100" s="132" t="s">
        <v>24</v>
      </c>
      <c r="AE100" s="328">
        <f t="shared" ref="AE100:AG100" si="644">IF(COUNT(AE97:AE99)=0,"",SUM(AE97:AE99))</f>
        <v>542833.4949999993</v>
      </c>
      <c r="AF100" s="167">
        <f t="shared" si="644"/>
        <v>474981.90199999965</v>
      </c>
      <c r="AG100" s="167">
        <f t="shared" si="644"/>
        <v>63211.149000000019</v>
      </c>
      <c r="AH100" s="329">
        <f t="shared" si="567"/>
        <v>0.11644666289430076</v>
      </c>
      <c r="AI100" s="328">
        <f t="shared" ref="AI100:AK100" si="645">IF(COUNT(AI97:AI99)=0,"",SUM(AI97:AI99))</f>
        <v>43566.636999999988</v>
      </c>
      <c r="AJ100" s="167">
        <f t="shared" si="645"/>
        <v>42002.008999999998</v>
      </c>
      <c r="AK100" s="167">
        <f t="shared" si="645"/>
        <v>1387.306</v>
      </c>
      <c r="AL100" s="329">
        <f t="shared" si="568"/>
        <v>3.1843311660709556E-2</v>
      </c>
      <c r="AM100" s="328">
        <f t="shared" ref="AM100:AO100" si="646">IF(COUNT(AM97:AM99)=0,"",SUM(AM97:AM99))</f>
        <v>0</v>
      </c>
      <c r="AN100" s="167">
        <f t="shared" si="646"/>
        <v>0</v>
      </c>
      <c r="AO100" s="167">
        <f t="shared" si="646"/>
        <v>0</v>
      </c>
      <c r="AP100" s="329">
        <f t="shared" si="569"/>
        <v>0</v>
      </c>
      <c r="AQ100" s="328">
        <f t="shared" ref="AQ100:AS100" si="647">IF(COUNT(AQ97:AQ99)=0,"",SUM(AQ97:AQ99))</f>
        <v>4272.6586580000003</v>
      </c>
      <c r="AR100" s="167">
        <f t="shared" si="647"/>
        <v>4272.6586580000003</v>
      </c>
      <c r="AS100" s="167">
        <f t="shared" si="647"/>
        <v>0</v>
      </c>
      <c r="AT100" s="329">
        <f t="shared" si="570"/>
        <v>0</v>
      </c>
      <c r="AU100" s="328">
        <f t="shared" ref="AU100:AW100" si="648">IF(COUNT(AU97:AU99)=0,"",SUM(AU97:AU99))</f>
        <v>92814.912152000034</v>
      </c>
      <c r="AV100" s="167">
        <f t="shared" si="648"/>
        <v>92814.912152000034</v>
      </c>
      <c r="AW100" s="167">
        <f t="shared" si="648"/>
        <v>0</v>
      </c>
      <c r="AX100" s="329">
        <f t="shared" si="571"/>
        <v>0</v>
      </c>
      <c r="AY100" s="330">
        <f t="shared" ref="AY100:BA100" si="649">IF(COUNT(AY97:AY99)=0,"",SUM(AY97:AY99))</f>
        <v>683487.70280999946</v>
      </c>
      <c r="AZ100" s="166">
        <f t="shared" si="649"/>
        <v>614071.48180999968</v>
      </c>
      <c r="BA100" s="166">
        <f t="shared" si="649"/>
        <v>64598.455000000009</v>
      </c>
      <c r="BB100" s="329">
        <f t="shared" si="573"/>
        <v>9.4512973290402452E-2</v>
      </c>
      <c r="BE100" s="449"/>
      <c r="BF100" s="132" t="s">
        <v>24</v>
      </c>
      <c r="BG100" s="328">
        <f t="shared" ref="BG100:BI100" si="650">IF(COUNT(BG97:BG99)=0,"",SUM(BG97:BG99))</f>
        <v>2806667.1739999973</v>
      </c>
      <c r="BH100" s="167">
        <f t="shared" si="650"/>
        <v>2507304.4869999988</v>
      </c>
      <c r="BI100" s="167">
        <f t="shared" si="650"/>
        <v>285193.47300000023</v>
      </c>
      <c r="BJ100" s="329">
        <f t="shared" si="575"/>
        <v>0.10161285799824604</v>
      </c>
      <c r="BK100" s="328">
        <f t="shared" ref="BK100:BM100" si="651">IF(COUNT(BK97:BK99)=0,"",SUM(BK97:BK99))</f>
        <v>43566.636999999988</v>
      </c>
      <c r="BL100" s="167">
        <f t="shared" si="651"/>
        <v>42002.008999999998</v>
      </c>
      <c r="BM100" s="167">
        <f t="shared" si="651"/>
        <v>1387.306</v>
      </c>
      <c r="BN100" s="329">
        <f t="shared" si="577"/>
        <v>3.1843311660709556E-2</v>
      </c>
      <c r="BO100" s="328">
        <f t="shared" ref="BO100:BQ100" si="652">IF(COUNT(BO97:BO99)=0,"",SUM(BO97:BO99))</f>
        <v>85179</v>
      </c>
      <c r="BP100" s="167">
        <f t="shared" si="652"/>
        <v>81281.486499999999</v>
      </c>
      <c r="BQ100" s="167">
        <f t="shared" si="652"/>
        <v>5575.2240000000002</v>
      </c>
      <c r="BR100" s="329">
        <f t="shared" si="579"/>
        <v>6.545303419857007E-2</v>
      </c>
      <c r="BS100" s="328">
        <f t="shared" ref="BS100:BU100" si="653">IF(COUNT(BS97:BS99)=0,"",SUM(BS97:BS99))</f>
        <v>176371.28381275031</v>
      </c>
      <c r="BT100" s="167">
        <f t="shared" si="653"/>
        <v>176371.28381275031</v>
      </c>
      <c r="BU100" s="167">
        <f t="shared" si="653"/>
        <v>0</v>
      </c>
      <c r="BV100" s="329">
        <f t="shared" si="581"/>
        <v>0</v>
      </c>
      <c r="BW100" s="328">
        <f t="shared" ref="BW100:BY100" si="654">IF(COUNT(BW97:BW99)=0,"",SUM(BW97:BW99))</f>
        <v>183985.76131475004</v>
      </c>
      <c r="BX100" s="167">
        <f t="shared" si="654"/>
        <v>183985.76131475004</v>
      </c>
      <c r="BY100" s="167">
        <f t="shared" si="654"/>
        <v>0</v>
      </c>
      <c r="BZ100" s="329">
        <f t="shared" si="583"/>
        <v>0</v>
      </c>
      <c r="CA100" s="330">
        <f t="shared" ref="CA100:CC100" si="655">IF(COUNT(CA97:CA99)=0,"",SUM(CA97:CA99))</f>
        <v>3295769.8561274977</v>
      </c>
      <c r="CB100" s="166">
        <f t="shared" si="655"/>
        <v>2990945.0276274988</v>
      </c>
      <c r="CC100" s="166">
        <f t="shared" si="655"/>
        <v>292156.0030000002</v>
      </c>
      <c r="CD100" s="329">
        <f t="shared" si="585"/>
        <v>8.8645753724831106E-2</v>
      </c>
    </row>
    <row r="101" spans="1:82">
      <c r="A101" s="449"/>
      <c r="B101" s="129" t="s">
        <v>25</v>
      </c>
      <c r="C101" s="170">
        <v>1303247.9689999996</v>
      </c>
      <c r="D101" s="171">
        <v>1114496.0190000001</v>
      </c>
      <c r="E101" s="171">
        <v>181097.59600000019</v>
      </c>
      <c r="F101" s="331">
        <f t="shared" si="560"/>
        <v>0.13895866351432637</v>
      </c>
      <c r="G101" s="170">
        <v>0</v>
      </c>
      <c r="H101" s="171">
        <v>0</v>
      </c>
      <c r="I101" s="171">
        <v>0</v>
      </c>
      <c r="J101" s="331">
        <f t="shared" si="561"/>
        <v>0</v>
      </c>
      <c r="K101" s="170">
        <v>19465.958500000001</v>
      </c>
      <c r="L101" s="171">
        <v>18137.84</v>
      </c>
      <c r="M101" s="171">
        <v>1441.2605000000001</v>
      </c>
      <c r="N101" s="331">
        <f t="shared" si="562"/>
        <v>7.4040047912359422E-2</v>
      </c>
      <c r="O101" s="170">
        <v>82680.814584499982</v>
      </c>
      <c r="P101" s="171">
        <v>82680.814584499982</v>
      </c>
      <c r="Q101" s="171">
        <v>0</v>
      </c>
      <c r="R101" s="331">
        <f t="shared" si="563"/>
        <v>0</v>
      </c>
      <c r="S101" s="170">
        <v>102956.83675500003</v>
      </c>
      <c r="T101" s="171">
        <v>102956.83675500003</v>
      </c>
      <c r="U101" s="171">
        <v>0</v>
      </c>
      <c r="V101" s="331">
        <f t="shared" si="564"/>
        <v>0</v>
      </c>
      <c r="W101" s="334">
        <f t="shared" ref="W101:Y103" si="656">IF(COUNT(C101,G101,K101,O101,S101)&lt;5,"",SUM(C101,G101,K101,O101,S101))</f>
        <v>1508351.5788394995</v>
      </c>
      <c r="X101" s="174">
        <f t="shared" si="656"/>
        <v>1318271.5103395001</v>
      </c>
      <c r="Y101" s="174">
        <f t="shared" si="656"/>
        <v>182538.8565000002</v>
      </c>
      <c r="Z101" s="331">
        <f t="shared" si="566"/>
        <v>0.12101877245386154</v>
      </c>
      <c r="AC101" s="449"/>
      <c r="AD101" s="129" t="s">
        <v>25</v>
      </c>
      <c r="AE101" s="170">
        <v>286173.67200000008</v>
      </c>
      <c r="AF101" s="171">
        <v>248446.04600000006</v>
      </c>
      <c r="AG101" s="171">
        <v>35470.272000000026</v>
      </c>
      <c r="AH101" s="331">
        <f t="shared" si="567"/>
        <v>0.12394666410822033</v>
      </c>
      <c r="AI101" s="170">
        <v>8079.5220000000036</v>
      </c>
      <c r="AJ101" s="171">
        <v>7560.1190000000033</v>
      </c>
      <c r="AK101" s="171">
        <v>426.26999999999981</v>
      </c>
      <c r="AL101" s="331">
        <f t="shared" si="568"/>
        <v>5.2759309275969495E-2</v>
      </c>
      <c r="AM101" s="170">
        <v>0</v>
      </c>
      <c r="AN101" s="171">
        <v>0</v>
      </c>
      <c r="AO101" s="171">
        <v>0</v>
      </c>
      <c r="AP101" s="331">
        <f t="shared" si="569"/>
        <v>0</v>
      </c>
      <c r="AQ101" s="170">
        <v>2082.6</v>
      </c>
      <c r="AR101" s="171">
        <v>2082.6</v>
      </c>
      <c r="AS101" s="171">
        <v>0</v>
      </c>
      <c r="AT101" s="331">
        <f t="shared" si="570"/>
        <v>0</v>
      </c>
      <c r="AU101" s="170">
        <v>31636</v>
      </c>
      <c r="AV101" s="171">
        <v>31636</v>
      </c>
      <c r="AW101" s="171">
        <v>0</v>
      </c>
      <c r="AX101" s="331">
        <f t="shared" si="571"/>
        <v>0</v>
      </c>
      <c r="AY101" s="334">
        <f t="shared" ref="AY101:BA103" si="657">IF(COUNT(AE101,AI101,AM101,AQ101,AU101)&lt;5,"",SUM(AE101,AI101,AM101,AQ101,AU101))</f>
        <v>327971.79400000005</v>
      </c>
      <c r="AZ101" s="174">
        <f t="shared" si="657"/>
        <v>289724.76500000007</v>
      </c>
      <c r="BA101" s="174">
        <f t="shared" si="657"/>
        <v>35896.542000000023</v>
      </c>
      <c r="BB101" s="331">
        <f t="shared" si="573"/>
        <v>0.10945008886953253</v>
      </c>
      <c r="BE101" s="449"/>
      <c r="BF101" s="129" t="s">
        <v>25</v>
      </c>
      <c r="BG101" s="335">
        <f t="shared" ref="BG101:BI103" si="658">IF(COUNT(C101, AE101)&lt;2, "", C101+AE101)</f>
        <v>1589421.6409999996</v>
      </c>
      <c r="BH101" s="336">
        <f t="shared" si="658"/>
        <v>1362942.0650000002</v>
      </c>
      <c r="BI101" s="336">
        <f t="shared" si="658"/>
        <v>216567.86800000022</v>
      </c>
      <c r="BJ101" s="331">
        <f t="shared" si="575"/>
        <v>0.13625576902535724</v>
      </c>
      <c r="BK101" s="335">
        <f t="shared" ref="BK101:BM103" si="659">IF(COUNT(G101, AI101)&lt;2, "", G101+AI101)</f>
        <v>8079.5220000000036</v>
      </c>
      <c r="BL101" s="336">
        <f t="shared" si="659"/>
        <v>7560.1190000000033</v>
      </c>
      <c r="BM101" s="336">
        <f t="shared" si="659"/>
        <v>426.26999999999981</v>
      </c>
      <c r="BN101" s="331">
        <f t="shared" si="577"/>
        <v>5.2759309275969495E-2</v>
      </c>
      <c r="BO101" s="335">
        <f t="shared" ref="BO101:BQ103" si="660">IF(COUNT(K101, AM101)&lt;2, "", K101+AM101)</f>
        <v>19465.958500000001</v>
      </c>
      <c r="BP101" s="336">
        <f t="shared" si="660"/>
        <v>18137.84</v>
      </c>
      <c r="BQ101" s="336">
        <f t="shared" si="660"/>
        <v>1441.2605000000001</v>
      </c>
      <c r="BR101" s="331">
        <f t="shared" si="579"/>
        <v>7.4040047912359422E-2</v>
      </c>
      <c r="BS101" s="335">
        <f t="shared" ref="BS101:BU103" si="661">IF(COUNT(O101, AQ101)&lt;2, "", O101+AQ101)</f>
        <v>84763.414584499988</v>
      </c>
      <c r="BT101" s="336">
        <f t="shared" si="661"/>
        <v>84763.414584499988</v>
      </c>
      <c r="BU101" s="336">
        <f t="shared" si="661"/>
        <v>0</v>
      </c>
      <c r="BV101" s="331">
        <f t="shared" si="581"/>
        <v>0</v>
      </c>
      <c r="BW101" s="335">
        <f t="shared" ref="BW101:BY103" si="662">IF(COUNT(S101, AU101)&lt;2, "", S101+AU101)</f>
        <v>134592.83675500003</v>
      </c>
      <c r="BX101" s="336">
        <f t="shared" si="662"/>
        <v>134592.83675500003</v>
      </c>
      <c r="BY101" s="336">
        <f t="shared" si="662"/>
        <v>0</v>
      </c>
      <c r="BZ101" s="331">
        <f t="shared" si="583"/>
        <v>0</v>
      </c>
      <c r="CA101" s="334">
        <f t="shared" ref="CA101:CC103" si="663">IF(COUNT(BG101,BK101,BO101,BS101,BW101)&lt;5,"",SUM(BG101,BK101,BO101,BS101,BW101))</f>
        <v>1836323.3728394997</v>
      </c>
      <c r="CB101" s="174">
        <f t="shared" si="663"/>
        <v>1607996.2753395003</v>
      </c>
      <c r="CC101" s="174">
        <f t="shared" si="663"/>
        <v>218435.39850000021</v>
      </c>
      <c r="CD101" s="331">
        <f t="shared" si="585"/>
        <v>0.11895257759652343</v>
      </c>
    </row>
    <row r="102" spans="1:82">
      <c r="A102" s="449"/>
      <c r="B102" s="130" t="s">
        <v>26</v>
      </c>
      <c r="C102" s="149">
        <v>1202825.4080000019</v>
      </c>
      <c r="D102" s="150">
        <v>1034627.3359999972</v>
      </c>
      <c r="E102" s="150">
        <v>160730.39000000022</v>
      </c>
      <c r="F102" s="316">
        <f t="shared" si="560"/>
        <v>0.13362736514458462</v>
      </c>
      <c r="G102" s="149">
        <v>0</v>
      </c>
      <c r="H102" s="150">
        <v>0</v>
      </c>
      <c r="I102" s="150">
        <v>0</v>
      </c>
      <c r="J102" s="316">
        <f t="shared" si="561"/>
        <v>0</v>
      </c>
      <c r="K102" s="149">
        <v>21583.7045</v>
      </c>
      <c r="L102" s="150">
        <v>20472.680499999999</v>
      </c>
      <c r="M102" s="150">
        <v>2242.0819999999999</v>
      </c>
      <c r="N102" s="316">
        <f t="shared" si="562"/>
        <v>0.1038784607155829</v>
      </c>
      <c r="O102" s="149">
        <v>136156.61686524985</v>
      </c>
      <c r="P102" s="150">
        <v>136156.61686524985</v>
      </c>
      <c r="Q102" s="150">
        <v>0</v>
      </c>
      <c r="R102" s="316">
        <f t="shared" si="563"/>
        <v>0</v>
      </c>
      <c r="S102" s="149">
        <v>118739.99376649987</v>
      </c>
      <c r="T102" s="150">
        <v>118739.99376649987</v>
      </c>
      <c r="U102" s="150">
        <v>0</v>
      </c>
      <c r="V102" s="316">
        <f t="shared" si="564"/>
        <v>0</v>
      </c>
      <c r="W102" s="319">
        <f t="shared" si="656"/>
        <v>1479305.7231317516</v>
      </c>
      <c r="X102" s="153">
        <f t="shared" si="656"/>
        <v>1309996.6271317468</v>
      </c>
      <c r="Y102" s="153">
        <f t="shared" si="656"/>
        <v>162972.47200000021</v>
      </c>
      <c r="Z102" s="316">
        <f t="shared" si="566"/>
        <v>0.11016821570525714</v>
      </c>
      <c r="AC102" s="449"/>
      <c r="AD102" s="130" t="s">
        <v>26</v>
      </c>
      <c r="AE102" s="149">
        <v>282657.60299999971</v>
      </c>
      <c r="AF102" s="150">
        <v>244596.22999999995</v>
      </c>
      <c r="AG102" s="150">
        <v>36257.048999999992</v>
      </c>
      <c r="AH102" s="316">
        <f t="shared" si="567"/>
        <v>0.1282719750510303</v>
      </c>
      <c r="AI102" s="149">
        <v>3355.3790000000017</v>
      </c>
      <c r="AJ102" s="150">
        <v>3247.0380000000027</v>
      </c>
      <c r="AK102" s="150">
        <v>100.50900000000001</v>
      </c>
      <c r="AL102" s="316">
        <f t="shared" si="568"/>
        <v>2.9954589332531426E-2</v>
      </c>
      <c r="AM102" s="149">
        <v>0</v>
      </c>
      <c r="AN102" s="150">
        <v>0</v>
      </c>
      <c r="AO102" s="150">
        <v>0</v>
      </c>
      <c r="AP102" s="316">
        <f t="shared" si="569"/>
        <v>0</v>
      </c>
      <c r="AQ102" s="149">
        <v>2203.1</v>
      </c>
      <c r="AR102" s="150">
        <v>2203.1</v>
      </c>
      <c r="AS102" s="150">
        <v>0</v>
      </c>
      <c r="AT102" s="316">
        <f t="shared" si="570"/>
        <v>0</v>
      </c>
      <c r="AU102" s="149">
        <v>29184</v>
      </c>
      <c r="AV102" s="150">
        <v>29184</v>
      </c>
      <c r="AW102" s="150">
        <v>0</v>
      </c>
      <c r="AX102" s="316">
        <f t="shared" si="571"/>
        <v>0</v>
      </c>
      <c r="AY102" s="319">
        <f t="shared" si="657"/>
        <v>317400.0819999997</v>
      </c>
      <c r="AZ102" s="153">
        <f t="shared" si="657"/>
        <v>279230.36799999996</v>
      </c>
      <c r="BA102" s="153">
        <f t="shared" si="657"/>
        <v>36357.55799999999</v>
      </c>
      <c r="BB102" s="316">
        <f t="shared" si="573"/>
        <v>0.11454804224026642</v>
      </c>
      <c r="BE102" s="449"/>
      <c r="BF102" s="130" t="s">
        <v>26</v>
      </c>
      <c r="BG102" s="320">
        <f t="shared" si="658"/>
        <v>1485483.0110000016</v>
      </c>
      <c r="BH102" s="321">
        <f t="shared" si="658"/>
        <v>1279223.5659999971</v>
      </c>
      <c r="BI102" s="321">
        <f t="shared" si="658"/>
        <v>196987.43900000022</v>
      </c>
      <c r="BJ102" s="316">
        <f t="shared" si="575"/>
        <v>0.13260834189371959</v>
      </c>
      <c r="BK102" s="320">
        <f t="shared" si="659"/>
        <v>3355.3790000000017</v>
      </c>
      <c r="BL102" s="321">
        <f t="shared" si="659"/>
        <v>3247.0380000000027</v>
      </c>
      <c r="BM102" s="321">
        <f t="shared" si="659"/>
        <v>100.50900000000001</v>
      </c>
      <c r="BN102" s="316">
        <f t="shared" si="577"/>
        <v>2.9954589332531426E-2</v>
      </c>
      <c r="BO102" s="320">
        <f t="shared" si="660"/>
        <v>21583.7045</v>
      </c>
      <c r="BP102" s="321">
        <f t="shared" si="660"/>
        <v>20472.680499999999</v>
      </c>
      <c r="BQ102" s="321">
        <f t="shared" si="660"/>
        <v>2242.0819999999999</v>
      </c>
      <c r="BR102" s="316">
        <f t="shared" si="579"/>
        <v>0.1038784607155829</v>
      </c>
      <c r="BS102" s="320">
        <f t="shared" si="661"/>
        <v>138359.71686524985</v>
      </c>
      <c r="BT102" s="321">
        <f t="shared" si="661"/>
        <v>138359.71686524985</v>
      </c>
      <c r="BU102" s="321">
        <f t="shared" si="661"/>
        <v>0</v>
      </c>
      <c r="BV102" s="316">
        <f t="shared" si="581"/>
        <v>0</v>
      </c>
      <c r="BW102" s="320">
        <f t="shared" si="662"/>
        <v>147923.99376649986</v>
      </c>
      <c r="BX102" s="321">
        <f t="shared" si="662"/>
        <v>147923.99376649986</v>
      </c>
      <c r="BY102" s="321">
        <f t="shared" si="662"/>
        <v>0</v>
      </c>
      <c r="BZ102" s="316">
        <f t="shared" si="583"/>
        <v>0</v>
      </c>
      <c r="CA102" s="319">
        <f t="shared" si="663"/>
        <v>1796705.8051317513</v>
      </c>
      <c r="CB102" s="153">
        <f t="shared" si="663"/>
        <v>1589226.9951317469</v>
      </c>
      <c r="CC102" s="153">
        <f t="shared" si="663"/>
        <v>199330.0300000002</v>
      </c>
      <c r="CD102" s="316">
        <f t="shared" si="585"/>
        <v>0.1109419413187589</v>
      </c>
    </row>
    <row r="103" spans="1:82">
      <c r="A103" s="449"/>
      <c r="B103" s="131" t="s">
        <v>27</v>
      </c>
      <c r="C103" s="156">
        <v>1355548.1079999995</v>
      </c>
      <c r="D103" s="157">
        <v>1216451.1069999982</v>
      </c>
      <c r="E103" s="157">
        <v>131991.41700000016</v>
      </c>
      <c r="F103" s="322">
        <f t="shared" si="560"/>
        <v>9.737125242625487E-2</v>
      </c>
      <c r="G103" s="156">
        <v>0</v>
      </c>
      <c r="H103" s="157">
        <v>0</v>
      </c>
      <c r="I103" s="157">
        <v>0</v>
      </c>
      <c r="J103" s="322">
        <f t="shared" si="561"/>
        <v>0</v>
      </c>
      <c r="K103" s="156">
        <v>20735.983499999998</v>
      </c>
      <c r="L103" s="157">
        <v>19606.728999999999</v>
      </c>
      <c r="M103" s="157">
        <v>1069.0709999999999</v>
      </c>
      <c r="N103" s="322">
        <f t="shared" si="562"/>
        <v>5.1556319959455983E-2</v>
      </c>
      <c r="O103" s="156">
        <v>135591.14574474999</v>
      </c>
      <c r="P103" s="157">
        <v>135591.14574474999</v>
      </c>
      <c r="Q103" s="157">
        <v>0</v>
      </c>
      <c r="R103" s="322">
        <f t="shared" si="563"/>
        <v>0</v>
      </c>
      <c r="S103" s="156">
        <v>78114.381221000018</v>
      </c>
      <c r="T103" s="157">
        <v>78114.381221000018</v>
      </c>
      <c r="U103" s="157">
        <v>0</v>
      </c>
      <c r="V103" s="322">
        <f t="shared" si="564"/>
        <v>0</v>
      </c>
      <c r="W103" s="325">
        <f t="shared" si="656"/>
        <v>1589989.6184657498</v>
      </c>
      <c r="X103" s="160">
        <f t="shared" si="656"/>
        <v>1449763.3629657484</v>
      </c>
      <c r="Y103" s="160">
        <f t="shared" si="656"/>
        <v>133060.48800000016</v>
      </c>
      <c r="Z103" s="322">
        <f t="shared" si="566"/>
        <v>8.3686387920190328E-2</v>
      </c>
      <c r="AC103" s="449"/>
      <c r="AD103" s="131" t="s">
        <v>27</v>
      </c>
      <c r="AE103" s="156">
        <v>304125.34599999932</v>
      </c>
      <c r="AF103" s="157">
        <v>272415.05600000027</v>
      </c>
      <c r="AG103" s="157">
        <v>29800.583000000024</v>
      </c>
      <c r="AH103" s="322">
        <f t="shared" si="567"/>
        <v>9.7987830978086554E-2</v>
      </c>
      <c r="AI103" s="156">
        <v>2166.6620000000012</v>
      </c>
      <c r="AJ103" s="157">
        <v>2129.8770000000009</v>
      </c>
      <c r="AK103" s="157">
        <v>31.442000000000007</v>
      </c>
      <c r="AL103" s="322">
        <f t="shared" si="568"/>
        <v>1.4511723563712286E-2</v>
      </c>
      <c r="AM103" s="156">
        <v>0</v>
      </c>
      <c r="AN103" s="157">
        <v>0</v>
      </c>
      <c r="AO103" s="157">
        <v>0</v>
      </c>
      <c r="AP103" s="322">
        <f t="shared" si="569"/>
        <v>0</v>
      </c>
      <c r="AQ103" s="156">
        <v>2567.4</v>
      </c>
      <c r="AR103" s="157">
        <v>2567.4</v>
      </c>
      <c r="AS103" s="157">
        <v>0</v>
      </c>
      <c r="AT103" s="322">
        <f t="shared" si="570"/>
        <v>0</v>
      </c>
      <c r="AU103" s="156">
        <v>31585</v>
      </c>
      <c r="AV103" s="157">
        <v>31585</v>
      </c>
      <c r="AW103" s="157">
        <v>0</v>
      </c>
      <c r="AX103" s="322">
        <f t="shared" si="571"/>
        <v>0</v>
      </c>
      <c r="AY103" s="325">
        <f t="shared" si="657"/>
        <v>340444.40799999936</v>
      </c>
      <c r="AZ103" s="160">
        <f t="shared" si="657"/>
        <v>308697.33300000028</v>
      </c>
      <c r="BA103" s="160">
        <f t="shared" si="657"/>
        <v>29832.025000000023</v>
      </c>
      <c r="BB103" s="322">
        <f t="shared" si="573"/>
        <v>8.7626714667611988E-2</v>
      </c>
      <c r="BE103" s="449"/>
      <c r="BF103" s="131" t="s">
        <v>27</v>
      </c>
      <c r="BG103" s="326">
        <f t="shared" si="658"/>
        <v>1659673.453999999</v>
      </c>
      <c r="BH103" s="327">
        <f t="shared" si="658"/>
        <v>1488866.1629999985</v>
      </c>
      <c r="BI103" s="327">
        <f t="shared" si="658"/>
        <v>161792.00000000017</v>
      </c>
      <c r="BJ103" s="322">
        <f t="shared" si="575"/>
        <v>9.7484236799753182E-2</v>
      </c>
      <c r="BK103" s="326">
        <f t="shared" si="659"/>
        <v>2166.6620000000012</v>
      </c>
      <c r="BL103" s="327">
        <f t="shared" si="659"/>
        <v>2129.8770000000009</v>
      </c>
      <c r="BM103" s="327">
        <f t="shared" si="659"/>
        <v>31.442000000000007</v>
      </c>
      <c r="BN103" s="322">
        <f t="shared" si="577"/>
        <v>1.4511723563712286E-2</v>
      </c>
      <c r="BO103" s="326">
        <f t="shared" si="660"/>
        <v>20735.983499999998</v>
      </c>
      <c r="BP103" s="327">
        <f t="shared" si="660"/>
        <v>19606.728999999999</v>
      </c>
      <c r="BQ103" s="327">
        <f t="shared" si="660"/>
        <v>1069.0709999999999</v>
      </c>
      <c r="BR103" s="322">
        <f t="shared" si="579"/>
        <v>5.1556319959455983E-2</v>
      </c>
      <c r="BS103" s="326">
        <f t="shared" si="661"/>
        <v>138158.54574474998</v>
      </c>
      <c r="BT103" s="327">
        <f t="shared" si="661"/>
        <v>138158.54574474998</v>
      </c>
      <c r="BU103" s="327">
        <f t="shared" si="661"/>
        <v>0</v>
      </c>
      <c r="BV103" s="322">
        <f t="shared" si="581"/>
        <v>0</v>
      </c>
      <c r="BW103" s="326">
        <f t="shared" si="662"/>
        <v>109699.38122100002</v>
      </c>
      <c r="BX103" s="327">
        <f t="shared" si="662"/>
        <v>109699.38122100002</v>
      </c>
      <c r="BY103" s="327">
        <f t="shared" si="662"/>
        <v>0</v>
      </c>
      <c r="BZ103" s="322">
        <f t="shared" si="583"/>
        <v>0</v>
      </c>
      <c r="CA103" s="325">
        <f t="shared" si="663"/>
        <v>1930434.0264657491</v>
      </c>
      <c r="CB103" s="160">
        <f t="shared" si="663"/>
        <v>1758460.6959657487</v>
      </c>
      <c r="CC103" s="160">
        <f t="shared" si="663"/>
        <v>162892.51300000018</v>
      </c>
      <c r="CD103" s="322">
        <f t="shared" si="585"/>
        <v>8.4381289786020205E-2</v>
      </c>
    </row>
    <row r="104" spans="1:82" ht="15">
      <c r="A104" s="449"/>
      <c r="B104" s="132" t="s">
        <v>28</v>
      </c>
      <c r="C104" s="328">
        <f t="shared" ref="C104:E104" si="664">IF(COUNT(C101:C103)=0,"",SUM(C101:C103))</f>
        <v>3861621.4850000008</v>
      </c>
      <c r="D104" s="167">
        <f t="shared" si="664"/>
        <v>3365574.4619999956</v>
      </c>
      <c r="E104" s="167">
        <f t="shared" si="664"/>
        <v>473819.40300000052</v>
      </c>
      <c r="F104" s="329">
        <f t="shared" si="560"/>
        <v>0.12269959778308008</v>
      </c>
      <c r="G104" s="328">
        <f t="shared" ref="G104:I104" si="665">IF(COUNT(G101:G103)=0,"",SUM(G101:G103))</f>
        <v>0</v>
      </c>
      <c r="H104" s="167">
        <f t="shared" si="665"/>
        <v>0</v>
      </c>
      <c r="I104" s="167">
        <f t="shared" si="665"/>
        <v>0</v>
      </c>
      <c r="J104" s="329">
        <f t="shared" si="561"/>
        <v>0</v>
      </c>
      <c r="K104" s="328">
        <f t="shared" ref="K104:M104" si="666">IF(COUNT(K101:K103)=0,"",SUM(K101:K103))</f>
        <v>61785.646500000003</v>
      </c>
      <c r="L104" s="167">
        <f t="shared" si="666"/>
        <v>58217.249499999998</v>
      </c>
      <c r="M104" s="167">
        <f t="shared" si="666"/>
        <v>4752.4134999999997</v>
      </c>
      <c r="N104" s="329">
        <f t="shared" si="562"/>
        <v>7.6917759531738489E-2</v>
      </c>
      <c r="O104" s="328">
        <f t="shared" ref="O104:Q104" si="667">IF(COUNT(O101:O103)=0,"",SUM(O101:O103))</f>
        <v>354428.57719449978</v>
      </c>
      <c r="P104" s="167">
        <f t="shared" si="667"/>
        <v>354428.57719449978</v>
      </c>
      <c r="Q104" s="167">
        <f t="shared" si="667"/>
        <v>0</v>
      </c>
      <c r="R104" s="329">
        <f t="shared" si="563"/>
        <v>0</v>
      </c>
      <c r="S104" s="328">
        <f t="shared" ref="S104:U104" si="668">IF(COUNT(S101:S103)=0,"",SUM(S101:S103))</f>
        <v>299811.21174249996</v>
      </c>
      <c r="T104" s="167">
        <f t="shared" si="668"/>
        <v>299811.21174249996</v>
      </c>
      <c r="U104" s="167">
        <f t="shared" si="668"/>
        <v>0</v>
      </c>
      <c r="V104" s="329">
        <f t="shared" si="564"/>
        <v>0</v>
      </c>
      <c r="W104" s="330">
        <f t="shared" ref="W104:Y104" si="669">IF(COUNT(W101:W103)=0,"",SUM(W101:W103))</f>
        <v>4577646.9204370007</v>
      </c>
      <c r="X104" s="166">
        <f t="shared" si="669"/>
        <v>4078031.5004369952</v>
      </c>
      <c r="Y104" s="166">
        <f t="shared" si="669"/>
        <v>478571.81650000054</v>
      </c>
      <c r="Z104" s="329">
        <f t="shared" si="566"/>
        <v>0.10454537556477032</v>
      </c>
      <c r="AC104" s="449"/>
      <c r="AD104" s="132" t="s">
        <v>28</v>
      </c>
      <c r="AE104" s="328">
        <f t="shared" ref="AE104:AG104" si="670">IF(COUNT(AE101:AE103)=0,"",SUM(AE101:AE103))</f>
        <v>872956.62099999911</v>
      </c>
      <c r="AF104" s="167">
        <f t="shared" si="670"/>
        <v>765457.33200000029</v>
      </c>
      <c r="AG104" s="167">
        <f t="shared" si="670"/>
        <v>101527.90400000005</v>
      </c>
      <c r="AH104" s="329">
        <f t="shared" si="567"/>
        <v>0.11630349270241706</v>
      </c>
      <c r="AI104" s="328">
        <f t="shared" ref="AI104:AK104" si="671">IF(COUNT(AI101:AI103)=0,"",SUM(AI101:AI103))</f>
        <v>13601.563000000006</v>
      </c>
      <c r="AJ104" s="167">
        <f t="shared" si="671"/>
        <v>12937.034000000007</v>
      </c>
      <c r="AK104" s="167">
        <f t="shared" si="671"/>
        <v>558.22099999999978</v>
      </c>
      <c r="AL104" s="329">
        <f t="shared" si="568"/>
        <v>4.104094507373892E-2</v>
      </c>
      <c r="AM104" s="328">
        <f t="shared" ref="AM104:AO104" si="672">IF(COUNT(AM101:AM103)=0,"",SUM(AM101:AM103))</f>
        <v>0</v>
      </c>
      <c r="AN104" s="167">
        <f t="shared" si="672"/>
        <v>0</v>
      </c>
      <c r="AO104" s="167">
        <f t="shared" si="672"/>
        <v>0</v>
      </c>
      <c r="AP104" s="329">
        <f t="shared" si="569"/>
        <v>0</v>
      </c>
      <c r="AQ104" s="328">
        <f t="shared" ref="AQ104:AS104" si="673">IF(COUNT(AQ101:AQ103)=0,"",SUM(AQ101:AQ103))</f>
        <v>6853.1</v>
      </c>
      <c r="AR104" s="167">
        <f t="shared" si="673"/>
        <v>6853.1</v>
      </c>
      <c r="AS104" s="167">
        <f t="shared" si="673"/>
        <v>0</v>
      </c>
      <c r="AT104" s="329">
        <f t="shared" si="570"/>
        <v>0</v>
      </c>
      <c r="AU104" s="328">
        <f t="shared" ref="AU104:AW104" si="674">IF(COUNT(AU101:AU103)=0,"",SUM(AU101:AU103))</f>
        <v>92405</v>
      </c>
      <c r="AV104" s="167">
        <f t="shared" si="674"/>
        <v>92405</v>
      </c>
      <c r="AW104" s="167">
        <f t="shared" si="674"/>
        <v>0</v>
      </c>
      <c r="AX104" s="329">
        <f t="shared" si="571"/>
        <v>0</v>
      </c>
      <c r="AY104" s="330">
        <f t="shared" ref="AY104:BA104" si="675">IF(COUNT(AY101:AY103)=0,"",SUM(AY101:AY103))</f>
        <v>985816.28399999905</v>
      </c>
      <c r="AZ104" s="166">
        <f t="shared" si="675"/>
        <v>877652.46600000025</v>
      </c>
      <c r="BA104" s="166">
        <f t="shared" si="675"/>
        <v>102086.12500000003</v>
      </c>
      <c r="BB104" s="329">
        <f t="shared" si="573"/>
        <v>0.10355491855519007</v>
      </c>
      <c r="BE104" s="449"/>
      <c r="BF104" s="132" t="s">
        <v>28</v>
      </c>
      <c r="BG104" s="328">
        <f t="shared" ref="BG104:BI104" si="676">IF(COUNT(BG101:BG103)=0,"",SUM(BG101:BG103))</f>
        <v>4734578.1060000006</v>
      </c>
      <c r="BH104" s="167">
        <f t="shared" si="676"/>
        <v>4131031.793999996</v>
      </c>
      <c r="BI104" s="167">
        <f t="shared" si="676"/>
        <v>575347.30700000061</v>
      </c>
      <c r="BJ104" s="329">
        <f t="shared" si="575"/>
        <v>0.12152029053462626</v>
      </c>
      <c r="BK104" s="328">
        <f t="shared" ref="BK104:BM104" si="677">IF(COUNT(BK101:BK103)=0,"",SUM(BK101:BK103))</f>
        <v>13601.563000000006</v>
      </c>
      <c r="BL104" s="167">
        <f t="shared" si="677"/>
        <v>12937.034000000007</v>
      </c>
      <c r="BM104" s="167">
        <f t="shared" si="677"/>
        <v>558.22099999999978</v>
      </c>
      <c r="BN104" s="329">
        <f t="shared" si="577"/>
        <v>4.104094507373892E-2</v>
      </c>
      <c r="BO104" s="328">
        <f t="shared" ref="BO104:BQ104" si="678">IF(COUNT(BO101:BO103)=0,"",SUM(BO101:BO103))</f>
        <v>61785.646500000003</v>
      </c>
      <c r="BP104" s="167">
        <f t="shared" si="678"/>
        <v>58217.249499999998</v>
      </c>
      <c r="BQ104" s="167">
        <f t="shared" si="678"/>
        <v>4752.4134999999997</v>
      </c>
      <c r="BR104" s="329">
        <f t="shared" si="579"/>
        <v>7.6917759531738489E-2</v>
      </c>
      <c r="BS104" s="328">
        <f t="shared" ref="BS104:BU104" si="679">IF(COUNT(BS101:BS103)=0,"",SUM(BS101:BS103))</f>
        <v>361281.67719449982</v>
      </c>
      <c r="BT104" s="167">
        <f t="shared" si="679"/>
        <v>361281.67719449982</v>
      </c>
      <c r="BU104" s="167">
        <f t="shared" si="679"/>
        <v>0</v>
      </c>
      <c r="BV104" s="329">
        <f t="shared" si="581"/>
        <v>0</v>
      </c>
      <c r="BW104" s="328">
        <f t="shared" ref="BW104:BY104" si="680">IF(COUNT(BW101:BW103)=0,"",SUM(BW101:BW103))</f>
        <v>392216.21174249984</v>
      </c>
      <c r="BX104" s="167">
        <f t="shared" si="680"/>
        <v>392216.21174249984</v>
      </c>
      <c r="BY104" s="167">
        <f t="shared" si="680"/>
        <v>0</v>
      </c>
      <c r="BZ104" s="329">
        <f t="shared" si="583"/>
        <v>0</v>
      </c>
      <c r="CA104" s="330">
        <f t="shared" ref="CA104:CC104" si="681">IF(COUNT(CA101:CA103)=0,"",SUM(CA101:CA103))</f>
        <v>5563463.2044370007</v>
      </c>
      <c r="CB104" s="166">
        <f t="shared" si="681"/>
        <v>4955683.9664369952</v>
      </c>
      <c r="CC104" s="166">
        <f t="shared" si="681"/>
        <v>580657.94150000054</v>
      </c>
      <c r="CD104" s="329">
        <f t="shared" si="585"/>
        <v>0.10436987181597811</v>
      </c>
    </row>
    <row r="105" spans="1:82" ht="15.75" thickBot="1">
      <c r="A105" s="450"/>
      <c r="B105" s="133" t="s">
        <v>55</v>
      </c>
      <c r="C105" s="337">
        <f t="shared" ref="C105:E105" si="682">SUM(C104,C100,C96,C92)</f>
        <v>12656375.785999997</v>
      </c>
      <c r="D105" s="180">
        <f t="shared" si="682"/>
        <v>11138163.029999997</v>
      </c>
      <c r="E105" s="180">
        <f t="shared" si="682"/>
        <v>1447803.1420000005</v>
      </c>
      <c r="F105" s="338">
        <f t="shared" si="560"/>
        <v>0.11439318541738508</v>
      </c>
      <c r="G105" s="337">
        <f t="shared" ref="G105:I105" si="683">SUM(G104,G100,G96,G92)</f>
        <v>0</v>
      </c>
      <c r="H105" s="180">
        <f t="shared" si="683"/>
        <v>0</v>
      </c>
      <c r="I105" s="180">
        <f t="shared" si="683"/>
        <v>0</v>
      </c>
      <c r="J105" s="338">
        <f t="shared" si="561"/>
        <v>0</v>
      </c>
      <c r="K105" s="337">
        <f t="shared" ref="K105:M105" si="684">SUM(K104,K100,K96,K92)</f>
        <v>305450.69949999999</v>
      </c>
      <c r="L105" s="180">
        <f t="shared" si="684"/>
        <v>277375.1875</v>
      </c>
      <c r="M105" s="180">
        <f t="shared" si="684"/>
        <v>31121.796000000002</v>
      </c>
      <c r="N105" s="338">
        <f t="shared" si="562"/>
        <v>0.10188811500822903</v>
      </c>
      <c r="O105" s="337">
        <f t="shared" ref="O105:Q105" si="685">SUM(O104,O100,O96,O92)</f>
        <v>923164.04097974999</v>
      </c>
      <c r="P105" s="180">
        <f t="shared" si="685"/>
        <v>923164.04097974999</v>
      </c>
      <c r="Q105" s="180">
        <f t="shared" si="685"/>
        <v>0</v>
      </c>
      <c r="R105" s="338">
        <f t="shared" si="563"/>
        <v>0</v>
      </c>
      <c r="S105" s="337">
        <f t="shared" ref="S105:U105" si="686">SUM(S104,S100,S96,S92)</f>
        <v>893300.82009475003</v>
      </c>
      <c r="T105" s="180">
        <f t="shared" si="686"/>
        <v>893300.82009475003</v>
      </c>
      <c r="U105" s="180">
        <f t="shared" si="686"/>
        <v>0</v>
      </c>
      <c r="V105" s="338">
        <f t="shared" si="564"/>
        <v>0</v>
      </c>
      <c r="W105" s="337">
        <f t="shared" ref="W105:Y105" si="687">SUM(W104,W100,W96,W92)</f>
        <v>14778291.346574496</v>
      </c>
      <c r="X105" s="180">
        <f t="shared" si="687"/>
        <v>13232003.078574497</v>
      </c>
      <c r="Y105" s="180">
        <f t="shared" si="687"/>
        <v>1478924.9380000003</v>
      </c>
      <c r="Z105" s="338">
        <f t="shared" si="566"/>
        <v>0.10007414952898494</v>
      </c>
      <c r="AC105" s="450"/>
      <c r="AD105" s="133" t="s">
        <v>55</v>
      </c>
      <c r="AE105" s="337">
        <f t="shared" ref="AE105:AG105" si="688">SUM(AE104,AE100,AE96,AE92)</f>
        <v>3112933.9339999976</v>
      </c>
      <c r="AF105" s="180">
        <f t="shared" si="688"/>
        <v>2629622.9730000002</v>
      </c>
      <c r="AG105" s="180">
        <f t="shared" si="688"/>
        <v>460807.20200000011</v>
      </c>
      <c r="AH105" s="338">
        <f t="shared" si="567"/>
        <v>0.14802986885361907</v>
      </c>
      <c r="AI105" s="337">
        <f t="shared" ref="AI105:AK105" si="689">SUM(AI104,AI100,AI96,AI92)</f>
        <v>138293.77099999998</v>
      </c>
      <c r="AJ105" s="180">
        <f t="shared" si="689"/>
        <v>128852.34599999998</v>
      </c>
      <c r="AK105" s="180">
        <f t="shared" si="689"/>
        <v>8691.5139999999992</v>
      </c>
      <c r="AL105" s="338">
        <f t="shared" si="568"/>
        <v>6.2848195816426186E-2</v>
      </c>
      <c r="AM105" s="337">
        <f t="shared" ref="AM105:AO105" si="690">SUM(AM104,AM100,AM96,AM92)</f>
        <v>0</v>
      </c>
      <c r="AN105" s="180">
        <f t="shared" si="690"/>
        <v>0</v>
      </c>
      <c r="AO105" s="180">
        <f t="shared" si="690"/>
        <v>0</v>
      </c>
      <c r="AP105" s="338">
        <f t="shared" si="569"/>
        <v>0</v>
      </c>
      <c r="AQ105" s="337">
        <f t="shared" ref="AQ105:AS105" si="691">SUM(AQ104,AQ100,AQ96,AQ92)</f>
        <v>18688.058528000001</v>
      </c>
      <c r="AR105" s="180">
        <f t="shared" si="691"/>
        <v>18688.058528000001</v>
      </c>
      <c r="AS105" s="180">
        <f t="shared" si="691"/>
        <v>0</v>
      </c>
      <c r="AT105" s="338">
        <f t="shared" si="570"/>
        <v>0</v>
      </c>
      <c r="AU105" s="337">
        <f t="shared" ref="AU105:AW105" si="692">SUM(AU104,AU100,AU96,AU92)</f>
        <v>356655.11215200002</v>
      </c>
      <c r="AV105" s="180">
        <f t="shared" si="692"/>
        <v>356655.11215200002</v>
      </c>
      <c r="AW105" s="180">
        <f t="shared" si="692"/>
        <v>0</v>
      </c>
      <c r="AX105" s="338">
        <f t="shared" si="571"/>
        <v>0</v>
      </c>
      <c r="AY105" s="337">
        <f t="shared" ref="AY105:BA105" si="693">SUM(AY104,AY100,AY96,AY92)</f>
        <v>3626570.8756799977</v>
      </c>
      <c r="AZ105" s="180">
        <f t="shared" si="693"/>
        <v>3133818.4896800001</v>
      </c>
      <c r="BA105" s="180">
        <f t="shared" si="693"/>
        <v>469498.71600000001</v>
      </c>
      <c r="BB105" s="338">
        <f t="shared" si="573"/>
        <v>0.12946078598614649</v>
      </c>
      <c r="BE105" s="450"/>
      <c r="BF105" s="133" t="s">
        <v>55</v>
      </c>
      <c r="BG105" s="337">
        <f t="shared" ref="BG105:BI105" si="694">SUM(BG104,BG100,BG96,BG92)</f>
        <v>15769309.719999995</v>
      </c>
      <c r="BH105" s="180">
        <f t="shared" si="694"/>
        <v>13767786.002999997</v>
      </c>
      <c r="BI105" s="180">
        <f t="shared" si="694"/>
        <v>1908610.3440000007</v>
      </c>
      <c r="BJ105" s="338">
        <f t="shared" si="575"/>
        <v>0.12103322072362729</v>
      </c>
      <c r="BK105" s="337">
        <f t="shared" ref="BK105:BM105" si="695">SUM(BK104,BK100,BK96,BK92)</f>
        <v>138293.77099999998</v>
      </c>
      <c r="BL105" s="180">
        <f t="shared" si="695"/>
        <v>128852.34599999998</v>
      </c>
      <c r="BM105" s="180">
        <f t="shared" si="695"/>
        <v>8691.5139999999992</v>
      </c>
      <c r="BN105" s="338">
        <f t="shared" si="577"/>
        <v>6.2848195816426186E-2</v>
      </c>
      <c r="BO105" s="337">
        <f t="shared" ref="BO105:BQ105" si="696">SUM(BO104,BO100,BO96,BO92)</f>
        <v>305450.69949999999</v>
      </c>
      <c r="BP105" s="180">
        <f t="shared" si="696"/>
        <v>277375.1875</v>
      </c>
      <c r="BQ105" s="180">
        <f t="shared" si="696"/>
        <v>31121.796000000002</v>
      </c>
      <c r="BR105" s="338">
        <f t="shared" si="579"/>
        <v>0.10188811500822903</v>
      </c>
      <c r="BS105" s="337">
        <f t="shared" ref="BS105:BU105" si="697">SUM(BS104,BS100,BS96,BS92)</f>
        <v>941852.09950775001</v>
      </c>
      <c r="BT105" s="180">
        <f t="shared" si="697"/>
        <v>941852.09950775001</v>
      </c>
      <c r="BU105" s="180">
        <f t="shared" si="697"/>
        <v>0</v>
      </c>
      <c r="BV105" s="338">
        <f t="shared" si="581"/>
        <v>0</v>
      </c>
      <c r="BW105" s="337">
        <f t="shared" ref="BW105:BY105" si="698">SUM(BW104,BW100,BW96,BW92)</f>
        <v>1249955.9322467502</v>
      </c>
      <c r="BX105" s="180">
        <f t="shared" si="698"/>
        <v>1249955.9322467502</v>
      </c>
      <c r="BY105" s="180">
        <f t="shared" si="698"/>
        <v>0</v>
      </c>
      <c r="BZ105" s="338">
        <f t="shared" si="583"/>
        <v>0</v>
      </c>
      <c r="CA105" s="337">
        <f t="shared" ref="CA105:CC105" si="699">SUM(CA104,CA100,CA96,CA92)</f>
        <v>18404862.222254496</v>
      </c>
      <c r="CB105" s="180">
        <f t="shared" si="699"/>
        <v>16365821.568254495</v>
      </c>
      <c r="CC105" s="180">
        <f t="shared" si="699"/>
        <v>1948423.6540000003</v>
      </c>
      <c r="CD105" s="338">
        <f t="shared" si="585"/>
        <v>0.10586461503873888</v>
      </c>
    </row>
    <row r="106" spans="1:82">
      <c r="A106" t="s">
        <v>398</v>
      </c>
    </row>
    <row r="107" spans="1:82" ht="15" thickBot="1"/>
    <row r="108" spans="1:82" ht="19.5" thickBot="1">
      <c r="A108" s="477" t="s">
        <v>392</v>
      </c>
      <c r="B108" s="478"/>
      <c r="C108" s="474" t="s">
        <v>0</v>
      </c>
      <c r="D108" s="475"/>
      <c r="E108" s="475"/>
      <c r="F108" s="476"/>
      <c r="G108" s="474" t="s">
        <v>9</v>
      </c>
      <c r="H108" s="475"/>
      <c r="I108" s="475"/>
      <c r="J108" s="476"/>
      <c r="K108" s="474" t="s">
        <v>393</v>
      </c>
      <c r="L108" s="475"/>
      <c r="M108" s="475"/>
      <c r="N108" s="476"/>
      <c r="O108" s="474" t="s">
        <v>375</v>
      </c>
      <c r="P108" s="475"/>
      <c r="Q108" s="475"/>
      <c r="R108" s="476"/>
      <c r="S108" s="474" t="s">
        <v>377</v>
      </c>
      <c r="T108" s="475"/>
      <c r="U108" s="475"/>
      <c r="V108" s="476"/>
      <c r="W108" s="474" t="s">
        <v>376</v>
      </c>
      <c r="X108" s="475"/>
      <c r="Y108" s="475"/>
      <c r="Z108" s="476"/>
      <c r="AC108" s="477" t="s">
        <v>394</v>
      </c>
      <c r="AD108" s="478"/>
      <c r="AE108" s="474" t="s">
        <v>0</v>
      </c>
      <c r="AF108" s="475"/>
      <c r="AG108" s="475"/>
      <c r="AH108" s="476"/>
      <c r="AI108" s="474" t="s">
        <v>9</v>
      </c>
      <c r="AJ108" s="475"/>
      <c r="AK108" s="475"/>
      <c r="AL108" s="476"/>
      <c r="AM108" s="474" t="s">
        <v>393</v>
      </c>
      <c r="AN108" s="475"/>
      <c r="AO108" s="475"/>
      <c r="AP108" s="476"/>
      <c r="AQ108" s="474" t="s">
        <v>375</v>
      </c>
      <c r="AR108" s="475"/>
      <c r="AS108" s="475"/>
      <c r="AT108" s="476"/>
      <c r="AU108" s="474" t="s">
        <v>377</v>
      </c>
      <c r="AV108" s="475"/>
      <c r="AW108" s="475"/>
      <c r="AX108" s="476"/>
      <c r="AY108" s="474" t="s">
        <v>376</v>
      </c>
      <c r="AZ108" s="475"/>
      <c r="BA108" s="475"/>
      <c r="BB108" s="476"/>
      <c r="BE108" s="477" t="s">
        <v>395</v>
      </c>
      <c r="BF108" s="478"/>
      <c r="BG108" s="474" t="s">
        <v>0</v>
      </c>
      <c r="BH108" s="475"/>
      <c r="BI108" s="475"/>
      <c r="BJ108" s="476"/>
      <c r="BK108" s="474" t="s">
        <v>9</v>
      </c>
      <c r="BL108" s="475"/>
      <c r="BM108" s="475"/>
      <c r="BN108" s="476"/>
      <c r="BO108" s="474" t="s">
        <v>393</v>
      </c>
      <c r="BP108" s="475"/>
      <c r="BQ108" s="475"/>
      <c r="BR108" s="476"/>
      <c r="BS108" s="474" t="s">
        <v>375</v>
      </c>
      <c r="BT108" s="475"/>
      <c r="BU108" s="475"/>
      <c r="BV108" s="476"/>
      <c r="BW108" s="474" t="s">
        <v>377</v>
      </c>
      <c r="BX108" s="475"/>
      <c r="BY108" s="475"/>
      <c r="BZ108" s="476"/>
      <c r="CA108" s="474" t="s">
        <v>376</v>
      </c>
      <c r="CB108" s="475"/>
      <c r="CC108" s="475"/>
      <c r="CD108" s="476"/>
    </row>
    <row r="109" spans="1:82" ht="75" thickBot="1">
      <c r="A109" s="479"/>
      <c r="B109" s="480"/>
      <c r="C109" s="307" t="s">
        <v>52</v>
      </c>
      <c r="D109" s="308" t="s">
        <v>53</v>
      </c>
      <c r="E109" s="308" t="s">
        <v>51</v>
      </c>
      <c r="F109" s="309" t="s">
        <v>51</v>
      </c>
      <c r="G109" s="307" t="s">
        <v>52</v>
      </c>
      <c r="H109" s="308" t="s">
        <v>53</v>
      </c>
      <c r="I109" s="308" t="s">
        <v>51</v>
      </c>
      <c r="J109" s="309" t="s">
        <v>51</v>
      </c>
      <c r="K109" s="307" t="s">
        <v>52</v>
      </c>
      <c r="L109" s="308" t="s">
        <v>53</v>
      </c>
      <c r="M109" s="308" t="s">
        <v>51</v>
      </c>
      <c r="N109" s="309" t="s">
        <v>51</v>
      </c>
      <c r="O109" s="307" t="s">
        <v>52</v>
      </c>
      <c r="P109" s="308" t="s">
        <v>53</v>
      </c>
      <c r="Q109" s="308" t="s">
        <v>51</v>
      </c>
      <c r="R109" s="309" t="s">
        <v>51</v>
      </c>
      <c r="S109" s="307" t="s">
        <v>52</v>
      </c>
      <c r="T109" s="308" t="s">
        <v>53</v>
      </c>
      <c r="U109" s="308" t="s">
        <v>51</v>
      </c>
      <c r="V109" s="309" t="s">
        <v>51</v>
      </c>
      <c r="W109" s="307" t="s">
        <v>52</v>
      </c>
      <c r="X109" s="308" t="s">
        <v>53</v>
      </c>
      <c r="Y109" s="308" t="s">
        <v>51</v>
      </c>
      <c r="Z109" s="309" t="s">
        <v>51</v>
      </c>
      <c r="AC109" s="479"/>
      <c r="AD109" s="480"/>
      <c r="AE109" s="307" t="s">
        <v>52</v>
      </c>
      <c r="AF109" s="308" t="s">
        <v>53</v>
      </c>
      <c r="AG109" s="308" t="s">
        <v>51</v>
      </c>
      <c r="AH109" s="309" t="s">
        <v>51</v>
      </c>
      <c r="AI109" s="307" t="s">
        <v>52</v>
      </c>
      <c r="AJ109" s="308" t="s">
        <v>53</v>
      </c>
      <c r="AK109" s="308" t="s">
        <v>51</v>
      </c>
      <c r="AL109" s="309" t="s">
        <v>51</v>
      </c>
      <c r="AM109" s="307" t="s">
        <v>52</v>
      </c>
      <c r="AN109" s="308" t="s">
        <v>53</v>
      </c>
      <c r="AO109" s="308" t="s">
        <v>51</v>
      </c>
      <c r="AP109" s="309" t="s">
        <v>51</v>
      </c>
      <c r="AQ109" s="307" t="s">
        <v>52</v>
      </c>
      <c r="AR109" s="308" t="s">
        <v>53</v>
      </c>
      <c r="AS109" s="308" t="s">
        <v>51</v>
      </c>
      <c r="AT109" s="309" t="s">
        <v>51</v>
      </c>
      <c r="AU109" s="307" t="s">
        <v>52</v>
      </c>
      <c r="AV109" s="308" t="s">
        <v>53</v>
      </c>
      <c r="AW109" s="308" t="s">
        <v>51</v>
      </c>
      <c r="AX109" s="309" t="s">
        <v>51</v>
      </c>
      <c r="AY109" s="307" t="s">
        <v>52</v>
      </c>
      <c r="AZ109" s="308" t="s">
        <v>53</v>
      </c>
      <c r="BA109" s="308" t="s">
        <v>51</v>
      </c>
      <c r="BB109" s="309" t="s">
        <v>51</v>
      </c>
      <c r="BE109" s="479"/>
      <c r="BF109" s="480"/>
      <c r="BG109" s="307" t="s">
        <v>52</v>
      </c>
      <c r="BH109" s="308" t="s">
        <v>53</v>
      </c>
      <c r="BI109" s="308" t="s">
        <v>51</v>
      </c>
      <c r="BJ109" s="309" t="s">
        <v>51</v>
      </c>
      <c r="BK109" s="307" t="s">
        <v>52</v>
      </c>
      <c r="BL109" s="308" t="s">
        <v>53</v>
      </c>
      <c r="BM109" s="308" t="s">
        <v>51</v>
      </c>
      <c r="BN109" s="309" t="s">
        <v>51</v>
      </c>
      <c r="BO109" s="307" t="s">
        <v>52</v>
      </c>
      <c r="BP109" s="308" t="s">
        <v>53</v>
      </c>
      <c r="BQ109" s="308" t="s">
        <v>51</v>
      </c>
      <c r="BR109" s="309" t="s">
        <v>51</v>
      </c>
      <c r="BS109" s="307" t="s">
        <v>52</v>
      </c>
      <c r="BT109" s="308" t="s">
        <v>53</v>
      </c>
      <c r="BU109" s="308" t="s">
        <v>51</v>
      </c>
      <c r="BV109" s="309" t="s">
        <v>51</v>
      </c>
      <c r="BW109" s="307" t="s">
        <v>52</v>
      </c>
      <c r="BX109" s="308" t="s">
        <v>53</v>
      </c>
      <c r="BY109" s="308" t="s">
        <v>51</v>
      </c>
      <c r="BZ109" s="309" t="s">
        <v>51</v>
      </c>
      <c r="CA109" s="307" t="s">
        <v>52</v>
      </c>
      <c r="CB109" s="308" t="s">
        <v>53</v>
      </c>
      <c r="CC109" s="308" t="s">
        <v>51</v>
      </c>
      <c r="CD109" s="309" t="s">
        <v>51</v>
      </c>
    </row>
    <row r="110" spans="1:82">
      <c r="A110" s="448">
        <v>2021</v>
      </c>
      <c r="B110" s="134" t="s">
        <v>13</v>
      </c>
      <c r="C110" s="142">
        <v>980524.56700003531</v>
      </c>
      <c r="D110" s="143">
        <v>924528.20500004734</v>
      </c>
      <c r="E110" s="143">
        <v>52027.404999999642</v>
      </c>
      <c r="F110" s="310">
        <f t="shared" ref="F110:F126" si="700">IF(AND(ISNUMBER(C110),ISNUMBER(E110)), IF(C110=0, 0, E110/C110), "")</f>
        <v>5.3060786798213661E-2</v>
      </c>
      <c r="G110" s="142">
        <v>0</v>
      </c>
      <c r="H110" s="143">
        <v>0</v>
      </c>
      <c r="I110" s="143">
        <v>0</v>
      </c>
      <c r="J110" s="310">
        <f t="shared" ref="J110:J126" si="701">IF(AND(ISNUMBER(G110),ISNUMBER(I110)), IF(G110=0, 0, I110/G110), "")</f>
        <v>0</v>
      </c>
      <c r="K110" s="142">
        <v>27842.125</v>
      </c>
      <c r="L110" s="143">
        <v>27012.0105</v>
      </c>
      <c r="M110" s="143">
        <v>1612.5295000000001</v>
      </c>
      <c r="N110" s="310">
        <f t="shared" ref="N110:N126" si="702">IF(AND(ISNUMBER(K110),ISNUMBER(M110)), IF(K110=0, 0, M110/K110), "")</f>
        <v>5.7916897506925212E-2</v>
      </c>
      <c r="O110" s="142">
        <v>130694.70841124978</v>
      </c>
      <c r="P110" s="143">
        <v>130694.70841124978</v>
      </c>
      <c r="Q110" s="143">
        <v>0</v>
      </c>
      <c r="R110" s="310">
        <f t="shared" ref="R110:R126" si="703">IF(AND(ISNUMBER(O110),ISNUMBER(Q110)), IF(O110=0, 0, Q110/O110), "")</f>
        <v>0</v>
      </c>
      <c r="S110" s="142">
        <v>47770.431288249951</v>
      </c>
      <c r="T110" s="143">
        <v>47770.431288249951</v>
      </c>
      <c r="U110" s="143">
        <v>0</v>
      </c>
      <c r="V110" s="310">
        <f t="shared" ref="V110:V126" si="704">IF(AND(ISNUMBER(S110),ISNUMBER(U110)), IF(S110=0, 0, U110/S110), "")</f>
        <v>0</v>
      </c>
      <c r="W110" s="313">
        <f t="shared" ref="W110:Y112" si="705">IF(COUNT(C110,G110,K110,O110,S110)&lt;5,"",SUM(C110,G110,K110,O110,S110))</f>
        <v>1186831.831699535</v>
      </c>
      <c r="X110" s="146">
        <f t="shared" si="705"/>
        <v>1130005.355199547</v>
      </c>
      <c r="Y110" s="146">
        <f t="shared" si="705"/>
        <v>53639.934499999639</v>
      </c>
      <c r="Z110" s="310">
        <f t="shared" ref="Z110:Z126" si="706">IF(AND(ISNUMBER(W110),ISNUMBER(Y110)), IF(W110=0, 0, Y110/W110), "")</f>
        <v>4.519590144729066E-2</v>
      </c>
      <c r="AC110" s="448">
        <v>2021</v>
      </c>
      <c r="AD110" s="134" t="s">
        <v>13</v>
      </c>
      <c r="AE110" s="142">
        <v>214369.09100000016</v>
      </c>
      <c r="AF110" s="143">
        <v>202067.05999999953</v>
      </c>
      <c r="AG110" s="143">
        <v>11107.85299999999</v>
      </c>
      <c r="AH110" s="310">
        <f t="shared" ref="AH110:AH126" si="707">IF(AND(ISNUMBER(AE110),ISNUMBER(AG110)), IF(AE110=0, 0, AG110/AE110), "")</f>
        <v>5.1816485987711644E-2</v>
      </c>
      <c r="AI110" s="142">
        <v>3336.5839999999966</v>
      </c>
      <c r="AJ110" s="143">
        <v>3217.6829999999936</v>
      </c>
      <c r="AK110" s="143">
        <v>115.59800000000004</v>
      </c>
      <c r="AL110" s="310">
        <f t="shared" ref="AL110:AL126" si="708">IF(AND(ISNUMBER(AI110),ISNUMBER(AK110)), IF(AI110=0, 0, AK110/AI110), "")</f>
        <v>3.4645613597619647E-2</v>
      </c>
      <c r="AM110" s="142">
        <v>0</v>
      </c>
      <c r="AN110" s="143">
        <v>0</v>
      </c>
      <c r="AO110" s="143">
        <v>0</v>
      </c>
      <c r="AP110" s="310">
        <f t="shared" ref="AP110:AP126" si="709">IF(AND(ISNUMBER(AM110),ISNUMBER(AO110)), IF(AM110=0, 0, AO110/AM110), "")</f>
        <v>0</v>
      </c>
      <c r="AQ110" s="142">
        <v>2520</v>
      </c>
      <c r="AR110" s="143">
        <v>2520</v>
      </c>
      <c r="AS110" s="143">
        <v>0</v>
      </c>
      <c r="AT110" s="310">
        <f t="shared" ref="AT110:AT126" si="710">IF(AND(ISNUMBER(AQ110),ISNUMBER(AS110)), IF(AQ110=0, 0, AS110/AQ110), "")</f>
        <v>0</v>
      </c>
      <c r="AU110" s="142">
        <v>30445</v>
      </c>
      <c r="AV110" s="143">
        <v>30445</v>
      </c>
      <c r="AW110" s="143">
        <v>0</v>
      </c>
      <c r="AX110" s="310">
        <f t="shared" ref="AX110:AX126" si="711">IF(AND(ISNUMBER(AU110),ISNUMBER(AW110)), IF(AU110=0, 0, AW110/AU110), "")</f>
        <v>0</v>
      </c>
      <c r="AY110" s="313">
        <f t="shared" ref="AY110:BA112" si="712">IF(COUNT(AE110,AI110,AM110,AQ110,AU110)&lt;5,"",SUM(AE110,AI110,AM110,AQ110,AU110))</f>
        <v>250670.67500000016</v>
      </c>
      <c r="AZ110" s="146">
        <f t="shared" si="712"/>
        <v>238249.74299999952</v>
      </c>
      <c r="BA110" s="146">
        <f t="shared" si="712"/>
        <v>11223.45099999999</v>
      </c>
      <c r="BB110" s="310">
        <f t="shared" ref="BB110:BB126" si="713">IF(AND(ISNUMBER(AY110),ISNUMBER(BA110)), IF(AY110=0, 0, BA110/AY110), "")</f>
        <v>4.4773689622848716E-2</v>
      </c>
      <c r="BE110" s="448">
        <v>2021</v>
      </c>
      <c r="BF110" s="134" t="s">
        <v>13</v>
      </c>
      <c r="BG110" s="314">
        <f t="shared" ref="BG110:BI112" si="714">IF(COUNT(C110, AE110)&lt;2, "", C110+AE110)</f>
        <v>1194893.6580000354</v>
      </c>
      <c r="BH110" s="315">
        <f t="shared" si="714"/>
        <v>1126595.2650000469</v>
      </c>
      <c r="BI110" s="315">
        <f t="shared" si="714"/>
        <v>63135.257999999631</v>
      </c>
      <c r="BJ110" s="310">
        <f t="shared" ref="BJ110:BJ126" si="715">IF(AND(ISNUMBER(BG110),ISNUMBER(BI110)), IF(BG110=0, 0, BI110/BG110), "")</f>
        <v>5.2837553850334153E-2</v>
      </c>
      <c r="BK110" s="314">
        <f t="shared" ref="BK110:BM112" si="716">IF(COUNT(G110, AI110)&lt;2, "", G110+AI110)</f>
        <v>3336.5839999999966</v>
      </c>
      <c r="BL110" s="315">
        <f t="shared" si="716"/>
        <v>3217.6829999999936</v>
      </c>
      <c r="BM110" s="315">
        <f t="shared" si="716"/>
        <v>115.59800000000004</v>
      </c>
      <c r="BN110" s="310">
        <f t="shared" ref="BN110:BN126" si="717">IF(AND(ISNUMBER(BK110),ISNUMBER(BM110)), IF(BK110=0, 0, BM110/BK110), "")</f>
        <v>3.4645613597619647E-2</v>
      </c>
      <c r="BO110" s="314">
        <f t="shared" ref="BO110:BQ112" si="718">IF(COUNT(K110, AM110)&lt;2, "", K110+AM110)</f>
        <v>27842.125</v>
      </c>
      <c r="BP110" s="315">
        <f t="shared" si="718"/>
        <v>27012.0105</v>
      </c>
      <c r="BQ110" s="315">
        <f t="shared" si="718"/>
        <v>1612.5295000000001</v>
      </c>
      <c r="BR110" s="310">
        <f t="shared" ref="BR110:BR126" si="719">IF(AND(ISNUMBER(BO110),ISNUMBER(BQ110)), IF(BO110=0, 0, BQ110/BO110), "")</f>
        <v>5.7916897506925212E-2</v>
      </c>
      <c r="BS110" s="314">
        <f t="shared" ref="BS110:BU112" si="720">IF(COUNT(O110, AQ110)&lt;2, "", O110+AQ110)</f>
        <v>133214.7084112498</v>
      </c>
      <c r="BT110" s="315">
        <f t="shared" si="720"/>
        <v>133214.7084112498</v>
      </c>
      <c r="BU110" s="315">
        <f t="shared" si="720"/>
        <v>0</v>
      </c>
      <c r="BV110" s="310">
        <f t="shared" ref="BV110:BV126" si="721">IF(AND(ISNUMBER(BS110),ISNUMBER(BU110)), IF(BS110=0, 0, BU110/BS110), "")</f>
        <v>0</v>
      </c>
      <c r="BW110" s="314">
        <f t="shared" ref="BW110:BY112" si="722">IF(COUNT(S110, AU110)&lt;2, "", S110+AU110)</f>
        <v>78215.431288249951</v>
      </c>
      <c r="BX110" s="315">
        <f t="shared" si="722"/>
        <v>78215.431288249951</v>
      </c>
      <c r="BY110" s="315">
        <f t="shared" si="722"/>
        <v>0</v>
      </c>
      <c r="BZ110" s="310">
        <f t="shared" ref="BZ110:BZ126" si="723">IF(AND(ISNUMBER(BW110),ISNUMBER(BY110)), IF(BW110=0, 0, BY110/BW110), "")</f>
        <v>0</v>
      </c>
      <c r="CA110" s="313">
        <f t="shared" ref="CA110:CC112" si="724">IF(COUNT(BG110,BK110,BO110,BS110,BW110)&lt;5,"",SUM(BG110,BK110,BO110,BS110,BW110))</f>
        <v>1437502.5066995353</v>
      </c>
      <c r="CB110" s="146">
        <f t="shared" si="724"/>
        <v>1368255.0981995468</v>
      </c>
      <c r="CC110" s="146">
        <f t="shared" si="724"/>
        <v>64863.385499999626</v>
      </c>
      <c r="CD110" s="310">
        <f t="shared" ref="CD110:CD126" si="725">IF(AND(ISNUMBER(CA110),ISNUMBER(CC110)), IF(CA110=0, 0, CC110/CA110), "")</f>
        <v>4.512227644661581E-2</v>
      </c>
    </row>
    <row r="111" spans="1:82">
      <c r="A111" s="449"/>
      <c r="B111" s="130" t="s">
        <v>14</v>
      </c>
      <c r="C111" s="149">
        <v>1484260.806000025</v>
      </c>
      <c r="D111" s="150">
        <v>1325242.0150000176</v>
      </c>
      <c r="E111" s="150">
        <v>151256.2149999949</v>
      </c>
      <c r="F111" s="316">
        <f t="shared" si="700"/>
        <v>0.10190676354758663</v>
      </c>
      <c r="G111" s="149">
        <v>0</v>
      </c>
      <c r="H111" s="150">
        <v>0</v>
      </c>
      <c r="I111" s="150">
        <v>0</v>
      </c>
      <c r="J111" s="316">
        <f t="shared" si="701"/>
        <v>0</v>
      </c>
      <c r="K111" s="149">
        <v>23470.367999999999</v>
      </c>
      <c r="L111" s="150">
        <v>20785.450499999999</v>
      </c>
      <c r="M111" s="150">
        <v>2702.078</v>
      </c>
      <c r="N111" s="316">
        <f t="shared" si="702"/>
        <v>0.11512721061723447</v>
      </c>
      <c r="O111" s="149">
        <v>124107.38277525014</v>
      </c>
      <c r="P111" s="150">
        <v>124107.38277525014</v>
      </c>
      <c r="Q111" s="150">
        <v>0</v>
      </c>
      <c r="R111" s="316">
        <f t="shared" si="703"/>
        <v>0</v>
      </c>
      <c r="S111" s="149">
        <v>41384.564782000038</v>
      </c>
      <c r="T111" s="150">
        <v>41384.564782000038</v>
      </c>
      <c r="U111" s="150">
        <v>0</v>
      </c>
      <c r="V111" s="316">
        <f t="shared" si="704"/>
        <v>0</v>
      </c>
      <c r="W111" s="319">
        <f t="shared" si="705"/>
        <v>1673223.1215572753</v>
      </c>
      <c r="X111" s="153">
        <f t="shared" si="705"/>
        <v>1511519.4130572679</v>
      </c>
      <c r="Y111" s="153">
        <f t="shared" si="705"/>
        <v>153958.29299999491</v>
      </c>
      <c r="Z111" s="316">
        <f t="shared" si="706"/>
        <v>9.2013008316969305E-2</v>
      </c>
      <c r="AC111" s="449"/>
      <c r="AD111" s="130" t="s">
        <v>14</v>
      </c>
      <c r="AE111" s="149">
        <v>367265.63199999882</v>
      </c>
      <c r="AF111" s="150">
        <v>320163.84699999663</v>
      </c>
      <c r="AG111" s="150">
        <v>42363.634000000086</v>
      </c>
      <c r="AH111" s="316">
        <f t="shared" si="707"/>
        <v>0.11534875661875223</v>
      </c>
      <c r="AI111" s="149">
        <v>5664.5439999999808</v>
      </c>
      <c r="AJ111" s="150">
        <v>5087.1810000000105</v>
      </c>
      <c r="AK111" s="150">
        <v>448.43000000000012</v>
      </c>
      <c r="AL111" s="316">
        <f t="shared" si="708"/>
        <v>7.9164359920233934E-2</v>
      </c>
      <c r="AM111" s="149">
        <v>0</v>
      </c>
      <c r="AN111" s="150">
        <v>0</v>
      </c>
      <c r="AO111" s="150">
        <v>0</v>
      </c>
      <c r="AP111" s="316">
        <f t="shared" si="709"/>
        <v>0</v>
      </c>
      <c r="AQ111" s="149">
        <v>2135.6</v>
      </c>
      <c r="AR111" s="150">
        <v>2135.6</v>
      </c>
      <c r="AS111" s="150">
        <v>0</v>
      </c>
      <c r="AT111" s="316">
        <f t="shared" si="710"/>
        <v>0</v>
      </c>
      <c r="AU111" s="149">
        <v>27277</v>
      </c>
      <c r="AV111" s="150">
        <v>27277</v>
      </c>
      <c r="AW111" s="150">
        <v>0</v>
      </c>
      <c r="AX111" s="316">
        <f t="shared" si="711"/>
        <v>0</v>
      </c>
      <c r="AY111" s="319">
        <f t="shared" si="712"/>
        <v>402342.77599999879</v>
      </c>
      <c r="AZ111" s="153">
        <f t="shared" si="712"/>
        <v>354663.62799999659</v>
      </c>
      <c r="BA111" s="153">
        <f t="shared" si="712"/>
        <v>42812.064000000086</v>
      </c>
      <c r="BB111" s="316">
        <f t="shared" si="713"/>
        <v>0.10640694093138189</v>
      </c>
      <c r="BE111" s="449"/>
      <c r="BF111" s="130" t="s">
        <v>14</v>
      </c>
      <c r="BG111" s="320">
        <f t="shared" si="714"/>
        <v>1851526.4380000238</v>
      </c>
      <c r="BH111" s="321">
        <f t="shared" si="714"/>
        <v>1645405.8620000142</v>
      </c>
      <c r="BI111" s="321">
        <f t="shared" si="714"/>
        <v>193619.84899999498</v>
      </c>
      <c r="BJ111" s="316">
        <f t="shared" si="715"/>
        <v>0.1045730944080597</v>
      </c>
      <c r="BK111" s="320">
        <f t="shared" si="716"/>
        <v>5664.5439999999808</v>
      </c>
      <c r="BL111" s="321">
        <f t="shared" si="716"/>
        <v>5087.1810000000105</v>
      </c>
      <c r="BM111" s="321">
        <f t="shared" si="716"/>
        <v>448.43000000000012</v>
      </c>
      <c r="BN111" s="316">
        <f t="shared" si="717"/>
        <v>7.9164359920233934E-2</v>
      </c>
      <c r="BO111" s="320">
        <f t="shared" si="718"/>
        <v>23470.367999999999</v>
      </c>
      <c r="BP111" s="321">
        <f t="shared" si="718"/>
        <v>20785.450499999999</v>
      </c>
      <c r="BQ111" s="321">
        <f t="shared" si="718"/>
        <v>2702.078</v>
      </c>
      <c r="BR111" s="316">
        <f t="shared" si="719"/>
        <v>0.11512721061723447</v>
      </c>
      <c r="BS111" s="320">
        <f t="shared" si="720"/>
        <v>126242.98277525014</v>
      </c>
      <c r="BT111" s="321">
        <f t="shared" si="720"/>
        <v>126242.98277525014</v>
      </c>
      <c r="BU111" s="321">
        <f t="shared" si="720"/>
        <v>0</v>
      </c>
      <c r="BV111" s="316">
        <f t="shared" si="721"/>
        <v>0</v>
      </c>
      <c r="BW111" s="320">
        <f t="shared" si="722"/>
        <v>68661.56478200003</v>
      </c>
      <c r="BX111" s="321">
        <f t="shared" si="722"/>
        <v>68661.56478200003</v>
      </c>
      <c r="BY111" s="321">
        <f t="shared" si="722"/>
        <v>0</v>
      </c>
      <c r="BZ111" s="316">
        <f t="shared" si="723"/>
        <v>0</v>
      </c>
      <c r="CA111" s="319">
        <f t="shared" si="724"/>
        <v>2075565.897557274</v>
      </c>
      <c r="CB111" s="153">
        <f t="shared" si="724"/>
        <v>1866183.0410572644</v>
      </c>
      <c r="CC111" s="153">
        <f t="shared" si="724"/>
        <v>196770.35699999498</v>
      </c>
      <c r="CD111" s="316">
        <f t="shared" si="725"/>
        <v>9.480323281066301E-2</v>
      </c>
    </row>
    <row r="112" spans="1:82">
      <c r="A112" s="449"/>
      <c r="B112" s="131" t="s">
        <v>15</v>
      </c>
      <c r="C112" s="156">
        <v>1092630.9360000403</v>
      </c>
      <c r="D112" s="157">
        <v>945512.64800003113</v>
      </c>
      <c r="E112" s="157">
        <v>140162.75400000074</v>
      </c>
      <c r="F112" s="322">
        <f t="shared" si="700"/>
        <v>0.12828005265265122</v>
      </c>
      <c r="G112" s="156">
        <v>0</v>
      </c>
      <c r="H112" s="157">
        <v>0</v>
      </c>
      <c r="I112" s="157">
        <v>0</v>
      </c>
      <c r="J112" s="322">
        <f t="shared" si="701"/>
        <v>0</v>
      </c>
      <c r="K112" s="156">
        <v>27720.479500000001</v>
      </c>
      <c r="L112" s="157">
        <v>27562.181</v>
      </c>
      <c r="M112" s="157">
        <v>1487.5225</v>
      </c>
      <c r="N112" s="322">
        <f t="shared" si="702"/>
        <v>5.3661499614391588E-2</v>
      </c>
      <c r="O112" s="156">
        <v>87292.304845999868</v>
      </c>
      <c r="P112" s="157">
        <v>87292.304845999868</v>
      </c>
      <c r="Q112" s="157">
        <v>0</v>
      </c>
      <c r="R112" s="322">
        <f t="shared" si="703"/>
        <v>0</v>
      </c>
      <c r="S112" s="156">
        <v>50702.760865249933</v>
      </c>
      <c r="T112" s="157">
        <v>50702.760865249933</v>
      </c>
      <c r="U112" s="157">
        <v>0</v>
      </c>
      <c r="V112" s="322">
        <f t="shared" si="704"/>
        <v>0</v>
      </c>
      <c r="W112" s="325">
        <f t="shared" si="705"/>
        <v>1258346.48121129</v>
      </c>
      <c r="X112" s="160">
        <f t="shared" si="705"/>
        <v>1111069.8947112809</v>
      </c>
      <c r="Y112" s="160">
        <f t="shared" si="705"/>
        <v>141650.27650000073</v>
      </c>
      <c r="Z112" s="322">
        <f t="shared" si="706"/>
        <v>0.1125685799698407</v>
      </c>
      <c r="AC112" s="449"/>
      <c r="AD112" s="131" t="s">
        <v>15</v>
      </c>
      <c r="AE112" s="156">
        <v>274025.03399999579</v>
      </c>
      <c r="AF112" s="157">
        <v>245169.69799999965</v>
      </c>
      <c r="AG112" s="157">
        <v>26761.129000000088</v>
      </c>
      <c r="AH112" s="322">
        <f t="shared" si="707"/>
        <v>9.765943136421798E-2</v>
      </c>
      <c r="AI112" s="156">
        <v>10145.042000000043</v>
      </c>
      <c r="AJ112" s="157">
        <v>9445.2580000000235</v>
      </c>
      <c r="AK112" s="157">
        <v>655.57299999999941</v>
      </c>
      <c r="AL112" s="322">
        <f t="shared" si="708"/>
        <v>6.4620038044198996E-2</v>
      </c>
      <c r="AM112" s="156">
        <v>0</v>
      </c>
      <c r="AN112" s="157">
        <v>0</v>
      </c>
      <c r="AO112" s="157">
        <v>0</v>
      </c>
      <c r="AP112" s="322">
        <f t="shared" si="709"/>
        <v>0</v>
      </c>
      <c r="AQ112" s="156">
        <v>1769.2</v>
      </c>
      <c r="AR112" s="157">
        <v>1769.2</v>
      </c>
      <c r="AS112" s="157">
        <v>0</v>
      </c>
      <c r="AT112" s="322">
        <f t="shared" si="710"/>
        <v>0</v>
      </c>
      <c r="AU112" s="156">
        <v>27803</v>
      </c>
      <c r="AV112" s="157">
        <v>27803</v>
      </c>
      <c r="AW112" s="157">
        <v>0</v>
      </c>
      <c r="AX112" s="322">
        <f t="shared" si="711"/>
        <v>0</v>
      </c>
      <c r="AY112" s="325">
        <f t="shared" si="712"/>
        <v>313742.27599999582</v>
      </c>
      <c r="AZ112" s="160">
        <f t="shared" si="712"/>
        <v>284187.15599999973</v>
      </c>
      <c r="BA112" s="160">
        <f t="shared" si="712"/>
        <v>27416.702000000088</v>
      </c>
      <c r="BB112" s="322">
        <f t="shared" si="713"/>
        <v>8.738606205559768E-2</v>
      </c>
      <c r="BE112" s="449"/>
      <c r="BF112" s="131" t="s">
        <v>15</v>
      </c>
      <c r="BG112" s="326">
        <f t="shared" si="714"/>
        <v>1366655.9700000361</v>
      </c>
      <c r="BH112" s="327">
        <f t="shared" si="714"/>
        <v>1190682.3460000309</v>
      </c>
      <c r="BI112" s="327">
        <f t="shared" si="714"/>
        <v>166923.88300000085</v>
      </c>
      <c r="BJ112" s="322">
        <f t="shared" si="715"/>
        <v>0.12214038255728429</v>
      </c>
      <c r="BK112" s="326">
        <f t="shared" si="716"/>
        <v>10145.042000000043</v>
      </c>
      <c r="BL112" s="327">
        <f t="shared" si="716"/>
        <v>9445.2580000000235</v>
      </c>
      <c r="BM112" s="327">
        <f t="shared" si="716"/>
        <v>655.57299999999941</v>
      </c>
      <c r="BN112" s="322">
        <f t="shared" si="717"/>
        <v>6.4620038044198996E-2</v>
      </c>
      <c r="BO112" s="326">
        <f t="shared" si="718"/>
        <v>27720.479500000001</v>
      </c>
      <c r="BP112" s="327">
        <f t="shared" si="718"/>
        <v>27562.181</v>
      </c>
      <c r="BQ112" s="327">
        <f t="shared" si="718"/>
        <v>1487.5225</v>
      </c>
      <c r="BR112" s="322">
        <f t="shared" si="719"/>
        <v>5.3661499614391588E-2</v>
      </c>
      <c r="BS112" s="326">
        <f t="shared" si="720"/>
        <v>89061.504845999865</v>
      </c>
      <c r="BT112" s="327">
        <f t="shared" si="720"/>
        <v>89061.504845999865</v>
      </c>
      <c r="BU112" s="327">
        <f t="shared" si="720"/>
        <v>0</v>
      </c>
      <c r="BV112" s="322">
        <f t="shared" si="721"/>
        <v>0</v>
      </c>
      <c r="BW112" s="326">
        <f t="shared" si="722"/>
        <v>78505.760865249933</v>
      </c>
      <c r="BX112" s="327">
        <f t="shared" si="722"/>
        <v>78505.760865249933</v>
      </c>
      <c r="BY112" s="327">
        <f t="shared" si="722"/>
        <v>0</v>
      </c>
      <c r="BZ112" s="322">
        <f t="shared" si="723"/>
        <v>0</v>
      </c>
      <c r="CA112" s="325">
        <f t="shared" si="724"/>
        <v>1572088.7572112859</v>
      </c>
      <c r="CB112" s="160">
        <f t="shared" si="724"/>
        <v>1395257.0507112807</v>
      </c>
      <c r="CC112" s="160">
        <f t="shared" si="724"/>
        <v>169066.97850000084</v>
      </c>
      <c r="CD112" s="322">
        <f t="shared" si="725"/>
        <v>0.1075428964964467</v>
      </c>
    </row>
    <row r="113" spans="1:82" ht="15">
      <c r="A113" s="449"/>
      <c r="B113" s="132" t="s">
        <v>16</v>
      </c>
      <c r="C113" s="328">
        <f t="shared" ref="C113:E113" si="726">IF(COUNT(C110:C112)=0,"",SUM(C110:C112))</f>
        <v>3557416.3090001005</v>
      </c>
      <c r="D113" s="167">
        <f t="shared" si="726"/>
        <v>3195282.8680000962</v>
      </c>
      <c r="E113" s="167">
        <f t="shared" si="726"/>
        <v>343446.3739999953</v>
      </c>
      <c r="F113" s="329">
        <f t="shared" si="700"/>
        <v>9.6543767770753089E-2</v>
      </c>
      <c r="G113" s="328">
        <f t="shared" ref="G113:I113" si="727">IF(COUNT(G110:G112)=0,"",SUM(G110:G112))</f>
        <v>0</v>
      </c>
      <c r="H113" s="167">
        <f t="shared" si="727"/>
        <v>0</v>
      </c>
      <c r="I113" s="167">
        <f t="shared" si="727"/>
        <v>0</v>
      </c>
      <c r="J113" s="329">
        <f t="shared" si="701"/>
        <v>0</v>
      </c>
      <c r="K113" s="328">
        <f t="shared" ref="K113:M113" si="728">IF(COUNT(K110:K112)=0,"",SUM(K110:K112))</f>
        <v>79032.972500000003</v>
      </c>
      <c r="L113" s="167">
        <f t="shared" si="728"/>
        <v>75359.641999999993</v>
      </c>
      <c r="M113" s="167">
        <f t="shared" si="728"/>
        <v>5802.13</v>
      </c>
      <c r="N113" s="329">
        <f t="shared" si="702"/>
        <v>7.3414042474487462E-2</v>
      </c>
      <c r="O113" s="328">
        <f t="shared" ref="O113:Q113" si="729">IF(COUNT(O110:O112)=0,"",SUM(O110:O112))</f>
        <v>342094.39603249979</v>
      </c>
      <c r="P113" s="167">
        <f t="shared" si="729"/>
        <v>342094.39603249979</v>
      </c>
      <c r="Q113" s="167">
        <f t="shared" si="729"/>
        <v>0</v>
      </c>
      <c r="R113" s="329">
        <f t="shared" si="703"/>
        <v>0</v>
      </c>
      <c r="S113" s="328">
        <f t="shared" ref="S113:U113" si="730">IF(COUNT(S110:S112)=0,"",SUM(S110:S112))</f>
        <v>139857.75693549993</v>
      </c>
      <c r="T113" s="167">
        <f t="shared" si="730"/>
        <v>139857.75693549993</v>
      </c>
      <c r="U113" s="167">
        <f t="shared" si="730"/>
        <v>0</v>
      </c>
      <c r="V113" s="329">
        <f t="shared" si="704"/>
        <v>0</v>
      </c>
      <c r="W113" s="330">
        <f t="shared" ref="W113:Y113" si="731">IF(COUNT(W110:W112)=0,"",SUM(W110:W112))</f>
        <v>4118401.4344680998</v>
      </c>
      <c r="X113" s="166">
        <f t="shared" si="731"/>
        <v>3752594.6629680963</v>
      </c>
      <c r="Y113" s="166">
        <f t="shared" si="731"/>
        <v>349248.5039999953</v>
      </c>
      <c r="Z113" s="329">
        <f t="shared" si="706"/>
        <v>8.4801957642359233E-2</v>
      </c>
      <c r="AC113" s="449"/>
      <c r="AD113" s="132" t="s">
        <v>16</v>
      </c>
      <c r="AE113" s="328">
        <f t="shared" ref="AE113:AG113" si="732">IF(COUNT(AE110:AE112)=0,"",SUM(AE110:AE112))</f>
        <v>855659.75699999474</v>
      </c>
      <c r="AF113" s="167">
        <f t="shared" si="732"/>
        <v>767400.60499999579</v>
      </c>
      <c r="AG113" s="167">
        <f t="shared" si="732"/>
        <v>80232.616000000155</v>
      </c>
      <c r="AH113" s="329">
        <f t="shared" si="707"/>
        <v>9.376696209402384E-2</v>
      </c>
      <c r="AI113" s="328">
        <f t="shared" ref="AI113:AK113" si="733">IF(COUNT(AI110:AI112)=0,"",SUM(AI110:AI112))</f>
        <v>19146.17000000002</v>
      </c>
      <c r="AJ113" s="167">
        <f t="shared" si="733"/>
        <v>17750.122000000028</v>
      </c>
      <c r="AK113" s="167">
        <f t="shared" si="733"/>
        <v>1219.6009999999997</v>
      </c>
      <c r="AL113" s="329">
        <f t="shared" si="708"/>
        <v>6.3699476187665652E-2</v>
      </c>
      <c r="AM113" s="328">
        <f t="shared" ref="AM113:AO113" si="734">IF(COUNT(AM110:AM112)=0,"",SUM(AM110:AM112))</f>
        <v>0</v>
      </c>
      <c r="AN113" s="167">
        <f t="shared" si="734"/>
        <v>0</v>
      </c>
      <c r="AO113" s="167">
        <f t="shared" si="734"/>
        <v>0</v>
      </c>
      <c r="AP113" s="329">
        <f t="shared" si="709"/>
        <v>0</v>
      </c>
      <c r="AQ113" s="328">
        <f t="shared" ref="AQ113:AS113" si="735">IF(COUNT(AQ110:AQ112)=0,"",SUM(AQ110:AQ112))</f>
        <v>6424.8</v>
      </c>
      <c r="AR113" s="167">
        <f t="shared" si="735"/>
        <v>6424.8</v>
      </c>
      <c r="AS113" s="167">
        <f t="shared" si="735"/>
        <v>0</v>
      </c>
      <c r="AT113" s="329">
        <f t="shared" si="710"/>
        <v>0</v>
      </c>
      <c r="AU113" s="328">
        <f t="shared" ref="AU113:AW113" si="736">IF(COUNT(AU110:AU112)=0,"",SUM(AU110:AU112))</f>
        <v>85525</v>
      </c>
      <c r="AV113" s="167">
        <f t="shared" si="736"/>
        <v>85525</v>
      </c>
      <c r="AW113" s="167">
        <f t="shared" si="736"/>
        <v>0</v>
      </c>
      <c r="AX113" s="329">
        <f t="shared" si="711"/>
        <v>0</v>
      </c>
      <c r="AY113" s="330">
        <f t="shared" ref="AY113:BA113" si="737">IF(COUNT(AY110:AY112)=0,"",SUM(AY110:AY112))</f>
        <v>966755.72699999483</v>
      </c>
      <c r="AZ113" s="166">
        <f t="shared" si="737"/>
        <v>877100.52699999581</v>
      </c>
      <c r="BA113" s="166">
        <f t="shared" si="737"/>
        <v>81452.217000000164</v>
      </c>
      <c r="BB113" s="329">
        <f t="shared" si="713"/>
        <v>8.4253151778847027E-2</v>
      </c>
      <c r="BE113" s="449"/>
      <c r="BF113" s="132" t="s">
        <v>16</v>
      </c>
      <c r="BG113" s="328">
        <f t="shared" ref="BG113:BI113" si="738">IF(COUNT(BG110:BG112)=0,"",SUM(BG110:BG112))</f>
        <v>4413076.0660000956</v>
      </c>
      <c r="BH113" s="167">
        <f t="shared" si="738"/>
        <v>3962683.4730000915</v>
      </c>
      <c r="BI113" s="167">
        <f t="shared" si="738"/>
        <v>423678.98999999545</v>
      </c>
      <c r="BJ113" s="329">
        <f t="shared" si="715"/>
        <v>9.6005367608360245E-2</v>
      </c>
      <c r="BK113" s="328">
        <f t="shared" ref="BK113:BM113" si="739">IF(COUNT(BK110:BK112)=0,"",SUM(BK110:BK112))</f>
        <v>19146.17000000002</v>
      </c>
      <c r="BL113" s="167">
        <f t="shared" si="739"/>
        <v>17750.122000000028</v>
      </c>
      <c r="BM113" s="167">
        <f t="shared" si="739"/>
        <v>1219.6009999999997</v>
      </c>
      <c r="BN113" s="329">
        <f t="shared" si="717"/>
        <v>6.3699476187665652E-2</v>
      </c>
      <c r="BO113" s="328">
        <f t="shared" ref="BO113:BQ113" si="740">IF(COUNT(BO110:BO112)=0,"",SUM(BO110:BO112))</f>
        <v>79032.972500000003</v>
      </c>
      <c r="BP113" s="167">
        <f t="shared" si="740"/>
        <v>75359.641999999993</v>
      </c>
      <c r="BQ113" s="167">
        <f t="shared" si="740"/>
        <v>5802.13</v>
      </c>
      <c r="BR113" s="329">
        <f t="shared" si="719"/>
        <v>7.3414042474487462E-2</v>
      </c>
      <c r="BS113" s="328">
        <f t="shared" ref="BS113:BU113" si="741">IF(COUNT(BS110:BS112)=0,"",SUM(BS110:BS112))</f>
        <v>348519.19603249984</v>
      </c>
      <c r="BT113" s="167">
        <f t="shared" si="741"/>
        <v>348519.19603249984</v>
      </c>
      <c r="BU113" s="167">
        <f t="shared" si="741"/>
        <v>0</v>
      </c>
      <c r="BV113" s="329">
        <f t="shared" si="721"/>
        <v>0</v>
      </c>
      <c r="BW113" s="328">
        <f t="shared" ref="BW113:BY113" si="742">IF(COUNT(BW110:BW112)=0,"",SUM(BW110:BW112))</f>
        <v>225382.75693549993</v>
      </c>
      <c r="BX113" s="167">
        <f t="shared" si="742"/>
        <v>225382.75693549993</v>
      </c>
      <c r="BY113" s="167">
        <f t="shared" si="742"/>
        <v>0</v>
      </c>
      <c r="BZ113" s="329">
        <f t="shared" si="723"/>
        <v>0</v>
      </c>
      <c r="CA113" s="330">
        <f t="shared" ref="CA113:CC113" si="743">IF(COUNT(CA110:CA112)=0,"",SUM(CA110:CA112))</f>
        <v>5085157.1614680951</v>
      </c>
      <c r="CB113" s="166">
        <f t="shared" si="743"/>
        <v>4629695.1899680924</v>
      </c>
      <c r="CC113" s="166">
        <f t="shared" si="743"/>
        <v>430700.72099999548</v>
      </c>
      <c r="CD113" s="329">
        <f t="shared" si="725"/>
        <v>8.4697622379020301E-2</v>
      </c>
    </row>
    <row r="114" spans="1:82">
      <c r="A114" s="449"/>
      <c r="B114" s="129" t="s">
        <v>17</v>
      </c>
      <c r="C114" s="170">
        <v>649783.56899999443</v>
      </c>
      <c r="D114" s="171">
        <v>634763.30199999432</v>
      </c>
      <c r="E114" s="171">
        <v>13584.113000000018</v>
      </c>
      <c r="F114" s="331">
        <f t="shared" si="700"/>
        <v>2.0905596337109186E-2</v>
      </c>
      <c r="G114" s="170">
        <v>0</v>
      </c>
      <c r="H114" s="171">
        <v>0</v>
      </c>
      <c r="I114" s="171">
        <v>0</v>
      </c>
      <c r="J114" s="331">
        <f t="shared" si="701"/>
        <v>0</v>
      </c>
      <c r="K114" s="170">
        <v>27347</v>
      </c>
      <c r="L114" s="171">
        <v>27700.032999999999</v>
      </c>
      <c r="M114" s="171">
        <v>397.85149999999999</v>
      </c>
      <c r="N114" s="331">
        <f t="shared" si="702"/>
        <v>1.4548268548652503E-2</v>
      </c>
      <c r="O114" s="170">
        <v>44060.536733499976</v>
      </c>
      <c r="P114" s="171">
        <v>44060.536733499976</v>
      </c>
      <c r="Q114" s="171">
        <v>0</v>
      </c>
      <c r="R114" s="331">
        <f t="shared" si="703"/>
        <v>0</v>
      </c>
      <c r="S114" s="170">
        <v>49479.792716249969</v>
      </c>
      <c r="T114" s="171">
        <v>49479.792716249969</v>
      </c>
      <c r="U114" s="171">
        <v>0</v>
      </c>
      <c r="V114" s="331">
        <f t="shared" si="704"/>
        <v>0</v>
      </c>
      <c r="W114" s="334">
        <f t="shared" ref="W114:Y116" si="744">IF(COUNT(C114,G114,K114,O114,S114)&lt;5,"",SUM(C114,G114,K114,O114,S114))</f>
        <v>770670.89844974433</v>
      </c>
      <c r="X114" s="174">
        <f t="shared" si="744"/>
        <v>756003.66444974428</v>
      </c>
      <c r="Y114" s="174">
        <f t="shared" si="744"/>
        <v>13981.964500000018</v>
      </c>
      <c r="Z114" s="331">
        <f t="shared" si="706"/>
        <v>1.8142587877816158E-2</v>
      </c>
      <c r="AC114" s="449"/>
      <c r="AD114" s="129" t="s">
        <v>17</v>
      </c>
      <c r="AE114" s="170">
        <v>135755.79499999914</v>
      </c>
      <c r="AF114" s="171">
        <v>128685.52999999825</v>
      </c>
      <c r="AG114" s="171">
        <v>6429.6599999999935</v>
      </c>
      <c r="AH114" s="331">
        <f t="shared" si="707"/>
        <v>4.7361956077087056E-2</v>
      </c>
      <c r="AI114" s="170">
        <v>20229.865999999984</v>
      </c>
      <c r="AJ114" s="171">
        <v>19604.048999999999</v>
      </c>
      <c r="AK114" s="171">
        <v>590.12099999999998</v>
      </c>
      <c r="AL114" s="331">
        <f t="shared" si="708"/>
        <v>2.9170781457474829E-2</v>
      </c>
      <c r="AM114" s="170">
        <v>0</v>
      </c>
      <c r="AN114" s="171">
        <v>0</v>
      </c>
      <c r="AO114" s="171">
        <v>0</v>
      </c>
      <c r="AP114" s="331">
        <f t="shared" si="709"/>
        <v>0</v>
      </c>
      <c r="AQ114" s="170">
        <v>629.79999999999995</v>
      </c>
      <c r="AR114" s="171">
        <v>629.79999999999995</v>
      </c>
      <c r="AS114" s="171">
        <v>0</v>
      </c>
      <c r="AT114" s="331">
        <f t="shared" si="710"/>
        <v>0</v>
      </c>
      <c r="AU114" s="170">
        <v>31467</v>
      </c>
      <c r="AV114" s="171">
        <v>31467</v>
      </c>
      <c r="AW114" s="171">
        <v>0</v>
      </c>
      <c r="AX114" s="331">
        <f t="shared" si="711"/>
        <v>0</v>
      </c>
      <c r="AY114" s="334">
        <f t="shared" ref="AY114:BA116" si="745">IF(COUNT(AE114,AI114,AM114,AQ114,AU114)&lt;5,"",SUM(AE114,AI114,AM114,AQ114,AU114))</f>
        <v>188082.46099999911</v>
      </c>
      <c r="AZ114" s="174">
        <f t="shared" si="745"/>
        <v>180386.37899999824</v>
      </c>
      <c r="BA114" s="174">
        <f t="shared" si="745"/>
        <v>7019.7809999999936</v>
      </c>
      <c r="BB114" s="331">
        <f t="shared" si="713"/>
        <v>3.7322889984941376E-2</v>
      </c>
      <c r="BE114" s="449"/>
      <c r="BF114" s="129" t="s">
        <v>17</v>
      </c>
      <c r="BG114" s="335">
        <f t="shared" ref="BG114:BI116" si="746">IF(COUNT(C114, AE114)&lt;2, "", C114+AE114)</f>
        <v>785539.36399999354</v>
      </c>
      <c r="BH114" s="336">
        <f t="shared" si="746"/>
        <v>763448.8319999926</v>
      </c>
      <c r="BI114" s="336">
        <f t="shared" si="746"/>
        <v>20013.773000000012</v>
      </c>
      <c r="BJ114" s="331">
        <f t="shared" si="715"/>
        <v>2.5477746777817969E-2</v>
      </c>
      <c r="BK114" s="335">
        <f t="shared" ref="BK114:BM116" si="747">IF(COUNT(G114, AI114)&lt;2, "", G114+AI114)</f>
        <v>20229.865999999984</v>
      </c>
      <c r="BL114" s="336">
        <f t="shared" si="747"/>
        <v>19604.048999999999</v>
      </c>
      <c r="BM114" s="336">
        <f t="shared" si="747"/>
        <v>590.12099999999998</v>
      </c>
      <c r="BN114" s="331">
        <f t="shared" si="717"/>
        <v>2.9170781457474829E-2</v>
      </c>
      <c r="BO114" s="335">
        <f t="shared" ref="BO114:BQ116" si="748">IF(COUNT(K114, AM114)&lt;2, "", K114+AM114)</f>
        <v>27347</v>
      </c>
      <c r="BP114" s="336">
        <f t="shared" si="748"/>
        <v>27700.032999999999</v>
      </c>
      <c r="BQ114" s="336">
        <f t="shared" si="748"/>
        <v>397.85149999999999</v>
      </c>
      <c r="BR114" s="331">
        <f t="shared" si="719"/>
        <v>1.4548268548652503E-2</v>
      </c>
      <c r="BS114" s="335">
        <f t="shared" ref="BS114:BU116" si="749">IF(COUNT(O114, AQ114)&lt;2, "", O114+AQ114)</f>
        <v>44690.336733499978</v>
      </c>
      <c r="BT114" s="336">
        <f t="shared" si="749"/>
        <v>44690.336733499978</v>
      </c>
      <c r="BU114" s="336">
        <f t="shared" si="749"/>
        <v>0</v>
      </c>
      <c r="BV114" s="331">
        <f t="shared" si="721"/>
        <v>0</v>
      </c>
      <c r="BW114" s="335">
        <f t="shared" ref="BW114:BY116" si="750">IF(COUNT(S114, AU114)&lt;2, "", S114+AU114)</f>
        <v>80946.792716249969</v>
      </c>
      <c r="BX114" s="336">
        <f t="shared" si="750"/>
        <v>80946.792716249969</v>
      </c>
      <c r="BY114" s="336">
        <f t="shared" si="750"/>
        <v>0</v>
      </c>
      <c r="BZ114" s="331">
        <f t="shared" si="723"/>
        <v>0</v>
      </c>
      <c r="CA114" s="334">
        <f t="shared" ref="CA114:CC116" si="751">IF(COUNT(BG114,BK114,BO114,BS114,BW114)&lt;5,"",SUM(BG114,BK114,BO114,BS114,BW114))</f>
        <v>958753.35944974353</v>
      </c>
      <c r="CB114" s="174">
        <f t="shared" si="751"/>
        <v>936390.0434497426</v>
      </c>
      <c r="CC114" s="174">
        <f t="shared" si="751"/>
        <v>21001.745500000012</v>
      </c>
      <c r="CD114" s="331">
        <f t="shared" si="725"/>
        <v>2.1905264052533308E-2</v>
      </c>
    </row>
    <row r="115" spans="1:82">
      <c r="A115" s="449"/>
      <c r="B115" s="130" t="s">
        <v>18</v>
      </c>
      <c r="C115" s="149">
        <v>828705.92300002929</v>
      </c>
      <c r="D115" s="150">
        <v>726068.35800002865</v>
      </c>
      <c r="E115" s="150">
        <v>98000.467999999499</v>
      </c>
      <c r="F115" s="316">
        <f t="shared" si="700"/>
        <v>0.11825723128081955</v>
      </c>
      <c r="G115" s="149">
        <v>0</v>
      </c>
      <c r="H115" s="150">
        <v>0</v>
      </c>
      <c r="I115" s="150">
        <v>0</v>
      </c>
      <c r="J115" s="316">
        <f t="shared" si="701"/>
        <v>0</v>
      </c>
      <c r="K115" s="149">
        <v>27933.5625</v>
      </c>
      <c r="L115" s="150">
        <v>27257.720499999999</v>
      </c>
      <c r="M115" s="150">
        <v>1495.652</v>
      </c>
      <c r="N115" s="316">
        <f t="shared" si="702"/>
        <v>5.3543188413579544E-2</v>
      </c>
      <c r="O115" s="149">
        <v>39127.977730999977</v>
      </c>
      <c r="P115" s="150">
        <v>39127.977730999977</v>
      </c>
      <c r="Q115" s="150">
        <v>0</v>
      </c>
      <c r="R115" s="316">
        <f t="shared" si="703"/>
        <v>0</v>
      </c>
      <c r="S115" s="149">
        <v>55967.653108249986</v>
      </c>
      <c r="T115" s="150">
        <v>55967.653108249986</v>
      </c>
      <c r="U115" s="150">
        <v>0</v>
      </c>
      <c r="V115" s="316">
        <f t="shared" si="704"/>
        <v>0</v>
      </c>
      <c r="W115" s="319">
        <f t="shared" si="744"/>
        <v>951735.11633927922</v>
      </c>
      <c r="X115" s="153">
        <f t="shared" si="744"/>
        <v>848421.70933927863</v>
      </c>
      <c r="Y115" s="153">
        <f t="shared" si="744"/>
        <v>99496.119999999501</v>
      </c>
      <c r="Z115" s="316">
        <f t="shared" si="706"/>
        <v>0.10454181871810921</v>
      </c>
      <c r="AC115" s="449"/>
      <c r="AD115" s="130" t="s">
        <v>18</v>
      </c>
      <c r="AE115" s="149">
        <v>176010.82399999973</v>
      </c>
      <c r="AF115" s="150">
        <v>156861.51999999941</v>
      </c>
      <c r="AG115" s="150">
        <v>17711.551999999931</v>
      </c>
      <c r="AH115" s="316">
        <f t="shared" si="707"/>
        <v>0.1006276295825986</v>
      </c>
      <c r="AI115" s="149">
        <v>20996.837000000069</v>
      </c>
      <c r="AJ115" s="150">
        <v>20230.597000000049</v>
      </c>
      <c r="AK115" s="150">
        <v>613.71300000000008</v>
      </c>
      <c r="AL115" s="316">
        <f t="shared" si="708"/>
        <v>2.922883099011523E-2</v>
      </c>
      <c r="AM115" s="149">
        <v>0</v>
      </c>
      <c r="AN115" s="150">
        <v>0</v>
      </c>
      <c r="AO115" s="150">
        <v>0</v>
      </c>
      <c r="AP115" s="316">
        <f t="shared" si="709"/>
        <v>0</v>
      </c>
      <c r="AQ115" s="149">
        <v>723.5</v>
      </c>
      <c r="AR115" s="150">
        <v>723.5</v>
      </c>
      <c r="AS115" s="150">
        <v>0</v>
      </c>
      <c r="AT115" s="316">
        <f t="shared" si="710"/>
        <v>0</v>
      </c>
      <c r="AU115" s="149">
        <v>31080</v>
      </c>
      <c r="AV115" s="150">
        <v>31080</v>
      </c>
      <c r="AW115" s="150">
        <v>0</v>
      </c>
      <c r="AX115" s="316">
        <f t="shared" si="711"/>
        <v>0</v>
      </c>
      <c r="AY115" s="319">
        <f t="shared" si="745"/>
        <v>228811.16099999979</v>
      </c>
      <c r="AZ115" s="153">
        <f t="shared" si="745"/>
        <v>208895.61699999945</v>
      </c>
      <c r="BA115" s="153">
        <f t="shared" si="745"/>
        <v>18325.26499999993</v>
      </c>
      <c r="BB115" s="316">
        <f t="shared" si="713"/>
        <v>8.0089034642850956E-2</v>
      </c>
      <c r="BE115" s="449"/>
      <c r="BF115" s="130" t="s">
        <v>18</v>
      </c>
      <c r="BG115" s="320">
        <f t="shared" si="746"/>
        <v>1004716.7470000291</v>
      </c>
      <c r="BH115" s="321">
        <f t="shared" si="746"/>
        <v>882929.87800002808</v>
      </c>
      <c r="BI115" s="321">
        <f t="shared" si="746"/>
        <v>115712.01999999944</v>
      </c>
      <c r="BJ115" s="316">
        <f t="shared" si="715"/>
        <v>0.11516879791792312</v>
      </c>
      <c r="BK115" s="320">
        <f t="shared" si="747"/>
        <v>20996.837000000069</v>
      </c>
      <c r="BL115" s="321">
        <f t="shared" si="747"/>
        <v>20230.597000000049</v>
      </c>
      <c r="BM115" s="321">
        <f t="shared" si="747"/>
        <v>613.71300000000008</v>
      </c>
      <c r="BN115" s="316">
        <f t="shared" si="717"/>
        <v>2.922883099011523E-2</v>
      </c>
      <c r="BO115" s="320">
        <f t="shared" si="748"/>
        <v>27933.5625</v>
      </c>
      <c r="BP115" s="321">
        <f t="shared" si="748"/>
        <v>27257.720499999999</v>
      </c>
      <c r="BQ115" s="321">
        <f t="shared" si="748"/>
        <v>1495.652</v>
      </c>
      <c r="BR115" s="316">
        <f t="shared" si="719"/>
        <v>5.3543188413579544E-2</v>
      </c>
      <c r="BS115" s="320">
        <f t="shared" si="749"/>
        <v>39851.477730999977</v>
      </c>
      <c r="BT115" s="321">
        <f t="shared" si="749"/>
        <v>39851.477730999977</v>
      </c>
      <c r="BU115" s="321">
        <f t="shared" si="749"/>
        <v>0</v>
      </c>
      <c r="BV115" s="316">
        <f t="shared" si="721"/>
        <v>0</v>
      </c>
      <c r="BW115" s="320">
        <f t="shared" si="750"/>
        <v>87047.653108249986</v>
      </c>
      <c r="BX115" s="321">
        <f t="shared" si="750"/>
        <v>87047.653108249986</v>
      </c>
      <c r="BY115" s="321">
        <f t="shared" si="750"/>
        <v>0</v>
      </c>
      <c r="BZ115" s="316">
        <f t="shared" si="723"/>
        <v>0</v>
      </c>
      <c r="CA115" s="319">
        <f t="shared" si="751"/>
        <v>1180546.277339279</v>
      </c>
      <c r="CB115" s="153">
        <f t="shared" si="751"/>
        <v>1057317.3263392781</v>
      </c>
      <c r="CC115" s="153">
        <f t="shared" si="751"/>
        <v>117821.38499999944</v>
      </c>
      <c r="CD115" s="316">
        <f t="shared" si="725"/>
        <v>9.980242813144595E-2</v>
      </c>
    </row>
    <row r="116" spans="1:82">
      <c r="A116" s="449"/>
      <c r="B116" s="131" t="s">
        <v>19</v>
      </c>
      <c r="C116" s="156">
        <v>596137.38800002844</v>
      </c>
      <c r="D116" s="157">
        <v>580543.10000002221</v>
      </c>
      <c r="E116" s="157">
        <v>14528.871000000043</v>
      </c>
      <c r="F116" s="322">
        <f t="shared" si="700"/>
        <v>2.4371682253889013E-2</v>
      </c>
      <c r="G116" s="156">
        <v>0</v>
      </c>
      <c r="H116" s="157">
        <v>0</v>
      </c>
      <c r="I116" s="157">
        <v>0</v>
      </c>
      <c r="J116" s="322">
        <f t="shared" si="701"/>
        <v>0</v>
      </c>
      <c r="K116" s="156">
        <v>12695.625</v>
      </c>
      <c r="L116" s="157">
        <v>12625.5525</v>
      </c>
      <c r="M116" s="157">
        <v>296.541</v>
      </c>
      <c r="N116" s="322">
        <f t="shared" si="702"/>
        <v>2.3357731501993797E-2</v>
      </c>
      <c r="O116" s="156">
        <v>14218.758753749991</v>
      </c>
      <c r="P116" s="157">
        <v>14218.758753749991</v>
      </c>
      <c r="Q116" s="157">
        <v>0</v>
      </c>
      <c r="R116" s="322">
        <f t="shared" si="703"/>
        <v>0</v>
      </c>
      <c r="S116" s="156">
        <v>51342.217793249991</v>
      </c>
      <c r="T116" s="157">
        <v>51342.217793249991</v>
      </c>
      <c r="U116" s="157">
        <v>0</v>
      </c>
      <c r="V116" s="322">
        <f t="shared" si="704"/>
        <v>0</v>
      </c>
      <c r="W116" s="325">
        <f t="shared" si="744"/>
        <v>674393.98954702844</v>
      </c>
      <c r="X116" s="160">
        <f t="shared" si="744"/>
        <v>658729.6290470222</v>
      </c>
      <c r="Y116" s="160">
        <f t="shared" si="744"/>
        <v>14825.412000000042</v>
      </c>
      <c r="Z116" s="322">
        <f t="shared" si="706"/>
        <v>2.1983309800785528E-2</v>
      </c>
      <c r="AC116" s="449"/>
      <c r="AD116" s="131" t="s">
        <v>19</v>
      </c>
      <c r="AE116" s="156">
        <v>143911.84099999897</v>
      </c>
      <c r="AF116" s="157">
        <v>140128.16600000064</v>
      </c>
      <c r="AG116" s="157">
        <v>2985.0480000000048</v>
      </c>
      <c r="AH116" s="322">
        <f t="shared" si="707"/>
        <v>2.0742198690933474E-2</v>
      </c>
      <c r="AI116" s="156">
        <v>19789.195000000102</v>
      </c>
      <c r="AJ116" s="157">
        <v>19066.308000000037</v>
      </c>
      <c r="AK116" s="157">
        <v>637.62499999999977</v>
      </c>
      <c r="AL116" s="322">
        <f t="shared" si="708"/>
        <v>3.2220865982673701E-2</v>
      </c>
      <c r="AM116" s="156">
        <v>0</v>
      </c>
      <c r="AN116" s="157">
        <v>0</v>
      </c>
      <c r="AO116" s="157">
        <v>0</v>
      </c>
      <c r="AP116" s="322">
        <f t="shared" si="709"/>
        <v>0</v>
      </c>
      <c r="AQ116" s="156">
        <v>342.6</v>
      </c>
      <c r="AR116" s="157">
        <v>342.6</v>
      </c>
      <c r="AS116" s="157">
        <v>0</v>
      </c>
      <c r="AT116" s="322">
        <f t="shared" si="710"/>
        <v>0</v>
      </c>
      <c r="AU116" s="156">
        <v>29402</v>
      </c>
      <c r="AV116" s="157">
        <v>29402</v>
      </c>
      <c r="AW116" s="157">
        <v>0</v>
      </c>
      <c r="AX116" s="322">
        <f t="shared" si="711"/>
        <v>0</v>
      </c>
      <c r="AY116" s="325">
        <f t="shared" si="745"/>
        <v>193445.63599999907</v>
      </c>
      <c r="AZ116" s="160">
        <f t="shared" si="745"/>
        <v>188939.07400000069</v>
      </c>
      <c r="BA116" s="160">
        <f t="shared" si="745"/>
        <v>3622.6730000000043</v>
      </c>
      <c r="BB116" s="322">
        <f t="shared" si="713"/>
        <v>1.8727085681064532E-2</v>
      </c>
      <c r="BE116" s="449"/>
      <c r="BF116" s="131" t="s">
        <v>19</v>
      </c>
      <c r="BG116" s="326">
        <f t="shared" si="746"/>
        <v>740049.22900002741</v>
      </c>
      <c r="BH116" s="327">
        <f t="shared" si="746"/>
        <v>720671.26600002288</v>
      </c>
      <c r="BI116" s="327">
        <f t="shared" si="746"/>
        <v>17513.919000000049</v>
      </c>
      <c r="BJ116" s="322">
        <f t="shared" si="715"/>
        <v>2.3665883719202415E-2</v>
      </c>
      <c r="BK116" s="326">
        <f t="shared" si="747"/>
        <v>19789.195000000102</v>
      </c>
      <c r="BL116" s="327">
        <f t="shared" si="747"/>
        <v>19066.308000000037</v>
      </c>
      <c r="BM116" s="327">
        <f t="shared" si="747"/>
        <v>637.62499999999977</v>
      </c>
      <c r="BN116" s="322">
        <f t="shared" si="717"/>
        <v>3.2220865982673701E-2</v>
      </c>
      <c r="BO116" s="326">
        <f t="shared" si="748"/>
        <v>12695.625</v>
      </c>
      <c r="BP116" s="327">
        <f t="shared" si="748"/>
        <v>12625.5525</v>
      </c>
      <c r="BQ116" s="327">
        <f t="shared" si="748"/>
        <v>296.541</v>
      </c>
      <c r="BR116" s="322">
        <f t="shared" si="719"/>
        <v>2.3357731501993797E-2</v>
      </c>
      <c r="BS116" s="326">
        <f t="shared" si="749"/>
        <v>14561.358753749992</v>
      </c>
      <c r="BT116" s="327">
        <f t="shared" si="749"/>
        <v>14561.358753749992</v>
      </c>
      <c r="BU116" s="327">
        <f t="shared" si="749"/>
        <v>0</v>
      </c>
      <c r="BV116" s="322">
        <f t="shared" si="721"/>
        <v>0</v>
      </c>
      <c r="BW116" s="326">
        <f t="shared" si="750"/>
        <v>80744.217793249991</v>
      </c>
      <c r="BX116" s="327">
        <f t="shared" si="750"/>
        <v>80744.217793249991</v>
      </c>
      <c r="BY116" s="327">
        <f t="shared" si="750"/>
        <v>0</v>
      </c>
      <c r="BZ116" s="322">
        <f t="shared" si="723"/>
        <v>0</v>
      </c>
      <c r="CA116" s="325">
        <f t="shared" si="751"/>
        <v>867839.62554702745</v>
      </c>
      <c r="CB116" s="160">
        <f t="shared" si="751"/>
        <v>847668.70304702292</v>
      </c>
      <c r="CC116" s="160">
        <f t="shared" si="751"/>
        <v>18448.08500000005</v>
      </c>
      <c r="CD116" s="322">
        <f t="shared" si="725"/>
        <v>2.1257481747703817E-2</v>
      </c>
    </row>
    <row r="117" spans="1:82" ht="15">
      <c r="A117" s="449"/>
      <c r="B117" s="132" t="s">
        <v>20</v>
      </c>
      <c r="C117" s="328">
        <f t="shared" ref="C117:E117" si="752">IF(COUNT(C114:C116)=0,"",SUM(C114:C116))</f>
        <v>2074626.8800000523</v>
      </c>
      <c r="D117" s="167">
        <f t="shared" si="752"/>
        <v>1941374.7600000452</v>
      </c>
      <c r="E117" s="167">
        <f t="shared" si="752"/>
        <v>126113.45199999955</v>
      </c>
      <c r="F117" s="329">
        <f t="shared" si="700"/>
        <v>6.0788498026207186E-2</v>
      </c>
      <c r="G117" s="328">
        <f t="shared" ref="G117:I117" si="753">IF(COUNT(G114:G116)=0,"",SUM(G114:G116))</f>
        <v>0</v>
      </c>
      <c r="H117" s="167">
        <f t="shared" si="753"/>
        <v>0</v>
      </c>
      <c r="I117" s="167">
        <f t="shared" si="753"/>
        <v>0</v>
      </c>
      <c r="J117" s="329">
        <f t="shared" si="701"/>
        <v>0</v>
      </c>
      <c r="K117" s="328">
        <f t="shared" ref="K117:M117" si="754">IF(COUNT(K114:K116)=0,"",SUM(K114:K116))</f>
        <v>67976.1875</v>
      </c>
      <c r="L117" s="167">
        <f t="shared" si="754"/>
        <v>67583.305999999997</v>
      </c>
      <c r="M117" s="167">
        <f t="shared" si="754"/>
        <v>2190.0445</v>
      </c>
      <c r="N117" s="329">
        <f t="shared" si="702"/>
        <v>3.2217818923722372E-2</v>
      </c>
      <c r="O117" s="328">
        <f t="shared" ref="O117:Q117" si="755">IF(COUNT(O114:O116)=0,"",SUM(O114:O116))</f>
        <v>97407.273218249946</v>
      </c>
      <c r="P117" s="167">
        <f t="shared" si="755"/>
        <v>97407.273218249946</v>
      </c>
      <c r="Q117" s="167">
        <f t="shared" si="755"/>
        <v>0</v>
      </c>
      <c r="R117" s="329">
        <f t="shared" si="703"/>
        <v>0</v>
      </c>
      <c r="S117" s="328">
        <f t="shared" ref="S117:U117" si="756">IF(COUNT(S114:S116)=0,"",SUM(S114:S116))</f>
        <v>156789.66361774993</v>
      </c>
      <c r="T117" s="167">
        <f t="shared" si="756"/>
        <v>156789.66361774993</v>
      </c>
      <c r="U117" s="167">
        <f t="shared" si="756"/>
        <v>0</v>
      </c>
      <c r="V117" s="329">
        <f t="shared" si="704"/>
        <v>0</v>
      </c>
      <c r="W117" s="330">
        <f t="shared" ref="W117:Y117" si="757">IF(COUNT(W114:W116)=0,"",SUM(W114:W116))</f>
        <v>2396800.0043360516</v>
      </c>
      <c r="X117" s="166">
        <f t="shared" si="757"/>
        <v>2263155.0028360449</v>
      </c>
      <c r="Y117" s="166">
        <f t="shared" si="757"/>
        <v>128303.49649999956</v>
      </c>
      <c r="Z117" s="329">
        <f t="shared" si="706"/>
        <v>5.3531164998283406E-2</v>
      </c>
      <c r="AC117" s="449"/>
      <c r="AD117" s="132" t="s">
        <v>20</v>
      </c>
      <c r="AE117" s="328">
        <f t="shared" ref="AE117:AG117" si="758">IF(COUNT(AE114:AE116)=0,"",SUM(AE114:AE116))</f>
        <v>455678.45999999787</v>
      </c>
      <c r="AF117" s="167">
        <f t="shared" si="758"/>
        <v>425675.21599999827</v>
      </c>
      <c r="AG117" s="167">
        <f t="shared" si="758"/>
        <v>27126.259999999929</v>
      </c>
      <c r="AH117" s="329">
        <f t="shared" si="707"/>
        <v>5.9529388332290399E-2</v>
      </c>
      <c r="AI117" s="328">
        <f t="shared" ref="AI117:AK117" si="759">IF(COUNT(AI114:AI116)=0,"",SUM(AI114:AI116))</f>
        <v>61015.898000000154</v>
      </c>
      <c r="AJ117" s="167">
        <f t="shared" si="759"/>
        <v>58900.954000000085</v>
      </c>
      <c r="AK117" s="167">
        <f t="shared" si="759"/>
        <v>1841.4589999999998</v>
      </c>
      <c r="AL117" s="329">
        <f t="shared" si="708"/>
        <v>3.0179986861784698E-2</v>
      </c>
      <c r="AM117" s="328">
        <f t="shared" ref="AM117:AO117" si="760">IF(COUNT(AM114:AM116)=0,"",SUM(AM114:AM116))</f>
        <v>0</v>
      </c>
      <c r="AN117" s="167">
        <f t="shared" si="760"/>
        <v>0</v>
      </c>
      <c r="AO117" s="167">
        <f t="shared" si="760"/>
        <v>0</v>
      </c>
      <c r="AP117" s="329">
        <f t="shared" si="709"/>
        <v>0</v>
      </c>
      <c r="AQ117" s="328">
        <f t="shared" ref="AQ117:AS117" si="761">IF(COUNT(AQ114:AQ116)=0,"",SUM(AQ114:AQ116))</f>
        <v>1695.9</v>
      </c>
      <c r="AR117" s="167">
        <f t="shared" si="761"/>
        <v>1695.9</v>
      </c>
      <c r="AS117" s="167">
        <f t="shared" si="761"/>
        <v>0</v>
      </c>
      <c r="AT117" s="329">
        <f t="shared" si="710"/>
        <v>0</v>
      </c>
      <c r="AU117" s="328">
        <f t="shared" ref="AU117:AW117" si="762">IF(COUNT(AU114:AU116)=0,"",SUM(AU114:AU116))</f>
        <v>91949</v>
      </c>
      <c r="AV117" s="167">
        <f t="shared" si="762"/>
        <v>91949</v>
      </c>
      <c r="AW117" s="167">
        <f t="shared" si="762"/>
        <v>0</v>
      </c>
      <c r="AX117" s="329">
        <f t="shared" si="711"/>
        <v>0</v>
      </c>
      <c r="AY117" s="330">
        <f t="shared" ref="AY117:BA117" si="763">IF(COUNT(AY114:AY116)=0,"",SUM(AY114:AY116))</f>
        <v>610339.25799999805</v>
      </c>
      <c r="AZ117" s="166">
        <f t="shared" si="763"/>
        <v>578221.06999999844</v>
      </c>
      <c r="BA117" s="166">
        <f t="shared" si="763"/>
        <v>28967.718999999925</v>
      </c>
      <c r="BB117" s="329">
        <f t="shared" si="713"/>
        <v>4.7461667622239065E-2</v>
      </c>
      <c r="BE117" s="449"/>
      <c r="BF117" s="132" t="s">
        <v>20</v>
      </c>
      <c r="BG117" s="328">
        <f t="shared" ref="BG117:BI117" si="764">IF(COUNT(BG114:BG116)=0,"",SUM(BG114:BG116))</f>
        <v>2530305.3400000501</v>
      </c>
      <c r="BH117" s="167">
        <f t="shared" si="764"/>
        <v>2367049.9760000436</v>
      </c>
      <c r="BI117" s="167">
        <f t="shared" si="764"/>
        <v>153239.7119999995</v>
      </c>
      <c r="BJ117" s="329">
        <f t="shared" si="715"/>
        <v>6.0561747065670926E-2</v>
      </c>
      <c r="BK117" s="328">
        <f t="shared" ref="BK117:BM117" si="765">IF(COUNT(BK114:BK116)=0,"",SUM(BK114:BK116))</f>
        <v>61015.898000000154</v>
      </c>
      <c r="BL117" s="167">
        <f t="shared" si="765"/>
        <v>58900.954000000085</v>
      </c>
      <c r="BM117" s="167">
        <f t="shared" si="765"/>
        <v>1841.4589999999998</v>
      </c>
      <c r="BN117" s="329">
        <f t="shared" si="717"/>
        <v>3.0179986861784698E-2</v>
      </c>
      <c r="BO117" s="328">
        <f t="shared" ref="BO117:BQ117" si="766">IF(COUNT(BO114:BO116)=0,"",SUM(BO114:BO116))</f>
        <v>67976.1875</v>
      </c>
      <c r="BP117" s="167">
        <f t="shared" si="766"/>
        <v>67583.305999999997</v>
      </c>
      <c r="BQ117" s="167">
        <f t="shared" si="766"/>
        <v>2190.0445</v>
      </c>
      <c r="BR117" s="329">
        <f t="shared" si="719"/>
        <v>3.2217818923722372E-2</v>
      </c>
      <c r="BS117" s="328">
        <f t="shared" ref="BS117:BU117" si="767">IF(COUNT(BS114:BS116)=0,"",SUM(BS114:BS116))</f>
        <v>99103.173218249955</v>
      </c>
      <c r="BT117" s="167">
        <f t="shared" si="767"/>
        <v>99103.173218249955</v>
      </c>
      <c r="BU117" s="167">
        <f t="shared" si="767"/>
        <v>0</v>
      </c>
      <c r="BV117" s="329">
        <f t="shared" si="721"/>
        <v>0</v>
      </c>
      <c r="BW117" s="328">
        <f t="shared" ref="BW117:BY117" si="768">IF(COUNT(BW114:BW116)=0,"",SUM(BW114:BW116))</f>
        <v>248738.66361774993</v>
      </c>
      <c r="BX117" s="167">
        <f t="shared" si="768"/>
        <v>248738.66361774993</v>
      </c>
      <c r="BY117" s="167">
        <f t="shared" si="768"/>
        <v>0</v>
      </c>
      <c r="BZ117" s="329">
        <f t="shared" si="723"/>
        <v>0</v>
      </c>
      <c r="CA117" s="330">
        <f t="shared" ref="CA117:CC117" si="769">IF(COUNT(CA114:CA116)=0,"",SUM(CA114:CA116))</f>
        <v>3007139.2623360502</v>
      </c>
      <c r="CB117" s="166">
        <f t="shared" si="769"/>
        <v>2841376.0728360433</v>
      </c>
      <c r="CC117" s="166">
        <f t="shared" si="769"/>
        <v>157271.2154999995</v>
      </c>
      <c r="CD117" s="329">
        <f t="shared" si="725"/>
        <v>5.2299279075564246E-2</v>
      </c>
    </row>
    <row r="118" spans="1:82">
      <c r="A118" s="449"/>
      <c r="B118" s="129" t="s">
        <v>21</v>
      </c>
      <c r="C118" s="170">
        <v>299818.94499999267</v>
      </c>
      <c r="D118" s="171">
        <v>298112.22599999333</v>
      </c>
      <c r="E118" s="171">
        <v>1444.0730000000019</v>
      </c>
      <c r="F118" s="331">
        <f t="shared" si="700"/>
        <v>4.8164834947305854E-3</v>
      </c>
      <c r="G118" s="170">
        <v>0</v>
      </c>
      <c r="H118" s="171">
        <v>0</v>
      </c>
      <c r="I118" s="171">
        <v>0</v>
      </c>
      <c r="J118" s="331">
        <f t="shared" si="701"/>
        <v>0</v>
      </c>
      <c r="K118" s="170">
        <v>24195.1875</v>
      </c>
      <c r="L118" s="171">
        <v>24901.155500000001</v>
      </c>
      <c r="M118" s="171">
        <v>432.49900000000002</v>
      </c>
      <c r="N118" s="331">
        <f t="shared" si="702"/>
        <v>1.7875414274016271E-2</v>
      </c>
      <c r="O118" s="170">
        <v>10068.25987349999</v>
      </c>
      <c r="P118" s="171">
        <v>10068.25987349999</v>
      </c>
      <c r="Q118" s="171">
        <v>0</v>
      </c>
      <c r="R118" s="331">
        <f t="shared" si="703"/>
        <v>0</v>
      </c>
      <c r="S118" s="170">
        <v>12943.255671249966</v>
      </c>
      <c r="T118" s="171">
        <v>12943.255671249966</v>
      </c>
      <c r="U118" s="171">
        <v>0</v>
      </c>
      <c r="V118" s="331">
        <f t="shared" si="704"/>
        <v>0</v>
      </c>
      <c r="W118" s="334">
        <f t="shared" ref="W118:Y120" si="770">IF(COUNT(C118,G118,K118,O118,S118)&lt;5,"",SUM(C118,G118,K118,O118,S118))</f>
        <v>347025.64804474264</v>
      </c>
      <c r="X118" s="174">
        <f t="shared" si="770"/>
        <v>346024.89704474329</v>
      </c>
      <c r="Y118" s="174">
        <f t="shared" si="770"/>
        <v>1876.5720000000019</v>
      </c>
      <c r="Z118" s="331">
        <f t="shared" si="706"/>
        <v>5.4075887778705402E-3</v>
      </c>
      <c r="AC118" s="449"/>
      <c r="AD118" s="129" t="s">
        <v>21</v>
      </c>
      <c r="AE118" s="170">
        <v>44500.647000000339</v>
      </c>
      <c r="AF118" s="171">
        <v>41712.384000000835</v>
      </c>
      <c r="AG118" s="171">
        <v>2643.3939999999989</v>
      </c>
      <c r="AH118" s="331">
        <f t="shared" si="707"/>
        <v>5.940124870543969E-2</v>
      </c>
      <c r="AI118" s="170">
        <v>19522.350000000119</v>
      </c>
      <c r="AJ118" s="171">
        <v>19522.028000000122</v>
      </c>
      <c r="AK118" s="171">
        <v>0.28100000000000003</v>
      </c>
      <c r="AL118" s="331">
        <f t="shared" si="708"/>
        <v>1.4393758948077374E-5</v>
      </c>
      <c r="AM118" s="170">
        <v>0</v>
      </c>
      <c r="AN118" s="171">
        <v>0</v>
      </c>
      <c r="AO118" s="171">
        <v>0</v>
      </c>
      <c r="AP118" s="331">
        <f t="shared" si="709"/>
        <v>0</v>
      </c>
      <c r="AQ118" s="170">
        <v>103.8</v>
      </c>
      <c r="AR118" s="171">
        <v>103.8</v>
      </c>
      <c r="AS118" s="171">
        <v>0</v>
      </c>
      <c r="AT118" s="331">
        <f t="shared" si="710"/>
        <v>0</v>
      </c>
      <c r="AU118" s="170">
        <v>31189</v>
      </c>
      <c r="AV118" s="171">
        <v>31189</v>
      </c>
      <c r="AW118" s="171">
        <v>0</v>
      </c>
      <c r="AX118" s="331">
        <f t="shared" si="711"/>
        <v>0</v>
      </c>
      <c r="AY118" s="334">
        <f t="shared" ref="AY118:BA120" si="771">IF(COUNT(AE118,AI118,AM118,AQ118,AU118)&lt;5,"",SUM(AE118,AI118,AM118,AQ118,AU118))</f>
        <v>95315.797000000457</v>
      </c>
      <c r="AZ118" s="174">
        <f t="shared" si="771"/>
        <v>92527.21200000096</v>
      </c>
      <c r="BA118" s="174">
        <f t="shared" si="771"/>
        <v>2643.6749999999988</v>
      </c>
      <c r="BB118" s="331">
        <f t="shared" si="713"/>
        <v>2.7735958605056683E-2</v>
      </c>
      <c r="BE118" s="449"/>
      <c r="BF118" s="129" t="s">
        <v>21</v>
      </c>
      <c r="BG118" s="335">
        <f t="shared" ref="BG118:BI120" si="772">IF(COUNT(C118, AE118)&lt;2, "", C118+AE118)</f>
        <v>344319.59199999302</v>
      </c>
      <c r="BH118" s="336">
        <f t="shared" si="772"/>
        <v>339824.60999999417</v>
      </c>
      <c r="BI118" s="336">
        <f t="shared" si="772"/>
        <v>4087.4670000000006</v>
      </c>
      <c r="BJ118" s="331">
        <f t="shared" si="715"/>
        <v>1.1871142667943459E-2</v>
      </c>
      <c r="BK118" s="335">
        <f t="shared" ref="BK118:BM120" si="773">IF(COUNT(G118, AI118)&lt;2, "", G118+AI118)</f>
        <v>19522.350000000119</v>
      </c>
      <c r="BL118" s="336">
        <f t="shared" si="773"/>
        <v>19522.028000000122</v>
      </c>
      <c r="BM118" s="336">
        <f t="shared" si="773"/>
        <v>0.28100000000000003</v>
      </c>
      <c r="BN118" s="331">
        <f t="shared" si="717"/>
        <v>1.4393758948077374E-5</v>
      </c>
      <c r="BO118" s="335">
        <f t="shared" ref="BO118:BQ120" si="774">IF(COUNT(K118, AM118)&lt;2, "", K118+AM118)</f>
        <v>24195.1875</v>
      </c>
      <c r="BP118" s="336">
        <f t="shared" si="774"/>
        <v>24901.155500000001</v>
      </c>
      <c r="BQ118" s="336">
        <f t="shared" si="774"/>
        <v>432.49900000000002</v>
      </c>
      <c r="BR118" s="331">
        <f t="shared" si="719"/>
        <v>1.7875414274016271E-2</v>
      </c>
      <c r="BS118" s="335">
        <f t="shared" ref="BS118:BU120" si="775">IF(COUNT(O118, AQ118)&lt;2, "", O118+AQ118)</f>
        <v>10172.059873499989</v>
      </c>
      <c r="BT118" s="336">
        <f t="shared" si="775"/>
        <v>10172.059873499989</v>
      </c>
      <c r="BU118" s="336">
        <f t="shared" si="775"/>
        <v>0</v>
      </c>
      <c r="BV118" s="331">
        <f t="shared" si="721"/>
        <v>0</v>
      </c>
      <c r="BW118" s="335">
        <f t="shared" ref="BW118:BY120" si="776">IF(COUNT(S118, AU118)&lt;2, "", S118+AU118)</f>
        <v>44132.255671249965</v>
      </c>
      <c r="BX118" s="336">
        <f t="shared" si="776"/>
        <v>44132.255671249965</v>
      </c>
      <c r="BY118" s="336">
        <f t="shared" si="776"/>
        <v>0</v>
      </c>
      <c r="BZ118" s="331">
        <f t="shared" si="723"/>
        <v>0</v>
      </c>
      <c r="CA118" s="334">
        <f t="shared" ref="CA118:CC120" si="777">IF(COUNT(BG118,BK118,BO118,BS118,BW118)&lt;5,"",SUM(BG118,BK118,BO118,BS118,BW118))</f>
        <v>442341.44504474301</v>
      </c>
      <c r="CB118" s="174">
        <f t="shared" si="777"/>
        <v>438552.10904474417</v>
      </c>
      <c r="CC118" s="174">
        <f t="shared" si="777"/>
        <v>4520.2470000000003</v>
      </c>
      <c r="CD118" s="331">
        <f t="shared" si="725"/>
        <v>1.0218909059138186E-2</v>
      </c>
    </row>
    <row r="119" spans="1:82">
      <c r="A119" s="449"/>
      <c r="B119" s="130" t="s">
        <v>22</v>
      </c>
      <c r="C119" s="149">
        <v>579792.60300001432</v>
      </c>
      <c r="D119" s="150">
        <v>535603.08699998073</v>
      </c>
      <c r="E119" s="150">
        <v>41252.858000000102</v>
      </c>
      <c r="F119" s="316">
        <f t="shared" si="700"/>
        <v>7.1151059510842163E-2</v>
      </c>
      <c r="G119" s="149">
        <v>0</v>
      </c>
      <c r="H119" s="150">
        <v>0</v>
      </c>
      <c r="I119" s="150">
        <v>0</v>
      </c>
      <c r="J119" s="316">
        <f t="shared" si="701"/>
        <v>0</v>
      </c>
      <c r="K119" s="149">
        <v>28840.191999999999</v>
      </c>
      <c r="L119" s="150">
        <v>28269.052500000002</v>
      </c>
      <c r="M119" s="150">
        <v>1478.4014999999999</v>
      </c>
      <c r="N119" s="316">
        <f t="shared" si="702"/>
        <v>5.1261846661769798E-2</v>
      </c>
      <c r="O119" s="149">
        <v>36239.622937999986</v>
      </c>
      <c r="P119" s="150">
        <v>36239.622937999986</v>
      </c>
      <c r="Q119" s="150">
        <v>0</v>
      </c>
      <c r="R119" s="316">
        <f t="shared" si="703"/>
        <v>0</v>
      </c>
      <c r="S119" s="149">
        <v>40908.191605500018</v>
      </c>
      <c r="T119" s="150">
        <v>40908.191605500018</v>
      </c>
      <c r="U119" s="150">
        <v>0</v>
      </c>
      <c r="V119" s="316">
        <f t="shared" si="704"/>
        <v>0</v>
      </c>
      <c r="W119" s="319">
        <f t="shared" si="770"/>
        <v>685780.60954351444</v>
      </c>
      <c r="X119" s="153">
        <f t="shared" si="770"/>
        <v>641019.9540434808</v>
      </c>
      <c r="Y119" s="153">
        <f t="shared" si="770"/>
        <v>42731.259500000102</v>
      </c>
      <c r="Z119" s="316">
        <f t="shared" si="706"/>
        <v>6.2310393302668465E-2</v>
      </c>
      <c r="AC119" s="449"/>
      <c r="AD119" s="130" t="s">
        <v>22</v>
      </c>
      <c r="AE119" s="149">
        <v>104746.18599999824</v>
      </c>
      <c r="AF119" s="150">
        <v>96876.666999998357</v>
      </c>
      <c r="AG119" s="150">
        <v>7334.5019999999986</v>
      </c>
      <c r="AH119" s="316">
        <f t="shared" si="707"/>
        <v>7.0021661695635604E-2</v>
      </c>
      <c r="AI119" s="149">
        <v>14803.351000000062</v>
      </c>
      <c r="AJ119" s="150">
        <v>14380.045000000071</v>
      </c>
      <c r="AK119" s="150">
        <v>403.33999999999986</v>
      </c>
      <c r="AL119" s="316">
        <f t="shared" si="708"/>
        <v>2.7246533572026912E-2</v>
      </c>
      <c r="AM119" s="149">
        <v>0</v>
      </c>
      <c r="AN119" s="150">
        <v>0</v>
      </c>
      <c r="AO119" s="150">
        <v>0</v>
      </c>
      <c r="AP119" s="316">
        <f t="shared" si="709"/>
        <v>0</v>
      </c>
      <c r="AQ119" s="149">
        <v>942.6</v>
      </c>
      <c r="AR119" s="150">
        <v>942.6</v>
      </c>
      <c r="AS119" s="150">
        <v>0</v>
      </c>
      <c r="AT119" s="316">
        <f t="shared" si="710"/>
        <v>0</v>
      </c>
      <c r="AU119" s="149">
        <v>31437</v>
      </c>
      <c r="AV119" s="150">
        <v>31437</v>
      </c>
      <c r="AW119" s="150">
        <v>0</v>
      </c>
      <c r="AX119" s="316">
        <f t="shared" si="711"/>
        <v>0</v>
      </c>
      <c r="AY119" s="319">
        <f t="shared" si="771"/>
        <v>151929.1369999983</v>
      </c>
      <c r="AZ119" s="153">
        <f t="shared" si="771"/>
        <v>143636.31199999843</v>
      </c>
      <c r="BA119" s="153">
        <f t="shared" si="771"/>
        <v>7737.8419999999987</v>
      </c>
      <c r="BB119" s="316">
        <f t="shared" si="713"/>
        <v>5.093059930959843E-2</v>
      </c>
      <c r="BE119" s="449"/>
      <c r="BF119" s="130" t="s">
        <v>22</v>
      </c>
      <c r="BG119" s="320">
        <f t="shared" si="772"/>
        <v>684538.78900001256</v>
      </c>
      <c r="BH119" s="321">
        <f t="shared" si="772"/>
        <v>632479.75399997912</v>
      </c>
      <c r="BI119" s="321">
        <f t="shared" si="772"/>
        <v>48587.360000000102</v>
      </c>
      <c r="BJ119" s="316">
        <f t="shared" si="715"/>
        <v>7.0978242257063992E-2</v>
      </c>
      <c r="BK119" s="320">
        <f t="shared" si="773"/>
        <v>14803.351000000062</v>
      </c>
      <c r="BL119" s="321">
        <f t="shared" si="773"/>
        <v>14380.045000000071</v>
      </c>
      <c r="BM119" s="321">
        <f t="shared" si="773"/>
        <v>403.33999999999986</v>
      </c>
      <c r="BN119" s="316">
        <f t="shared" si="717"/>
        <v>2.7246533572026912E-2</v>
      </c>
      <c r="BO119" s="320">
        <f t="shared" si="774"/>
        <v>28840.191999999999</v>
      </c>
      <c r="BP119" s="321">
        <f t="shared" si="774"/>
        <v>28269.052500000002</v>
      </c>
      <c r="BQ119" s="321">
        <f t="shared" si="774"/>
        <v>1478.4014999999999</v>
      </c>
      <c r="BR119" s="316">
        <f t="shared" si="719"/>
        <v>5.1261846661769798E-2</v>
      </c>
      <c r="BS119" s="320">
        <f t="shared" si="775"/>
        <v>37182.222937999984</v>
      </c>
      <c r="BT119" s="321">
        <f t="shared" si="775"/>
        <v>37182.222937999984</v>
      </c>
      <c r="BU119" s="321">
        <f t="shared" si="775"/>
        <v>0</v>
      </c>
      <c r="BV119" s="316">
        <f t="shared" si="721"/>
        <v>0</v>
      </c>
      <c r="BW119" s="320">
        <f t="shared" si="776"/>
        <v>72345.191605500018</v>
      </c>
      <c r="BX119" s="321">
        <f t="shared" si="776"/>
        <v>72345.191605500018</v>
      </c>
      <c r="BY119" s="321">
        <f t="shared" si="776"/>
        <v>0</v>
      </c>
      <c r="BZ119" s="316">
        <f t="shared" si="723"/>
        <v>0</v>
      </c>
      <c r="CA119" s="319">
        <f t="shared" si="777"/>
        <v>837709.74654351268</v>
      </c>
      <c r="CB119" s="153">
        <f t="shared" si="777"/>
        <v>784656.26604347921</v>
      </c>
      <c r="CC119" s="153">
        <f t="shared" si="777"/>
        <v>50469.101500000099</v>
      </c>
      <c r="CD119" s="316">
        <f t="shared" si="725"/>
        <v>6.0246525372590509E-2</v>
      </c>
    </row>
    <row r="120" spans="1:82">
      <c r="A120" s="449"/>
      <c r="B120" s="131" t="s">
        <v>23</v>
      </c>
      <c r="C120" s="156">
        <v>542176.82799998799</v>
      </c>
      <c r="D120" s="157">
        <v>510614.92699998384</v>
      </c>
      <c r="E120" s="157">
        <v>29622.407000000261</v>
      </c>
      <c r="F120" s="322">
        <f t="shared" si="700"/>
        <v>5.4636062388119834E-2</v>
      </c>
      <c r="G120" s="156">
        <v>0</v>
      </c>
      <c r="H120" s="157">
        <v>0</v>
      </c>
      <c r="I120" s="157">
        <v>0</v>
      </c>
      <c r="J120" s="322">
        <f t="shared" si="701"/>
        <v>0</v>
      </c>
      <c r="K120" s="156">
        <v>26250.460500000001</v>
      </c>
      <c r="L120" s="157">
        <v>26225.414000000001</v>
      </c>
      <c r="M120" s="157">
        <v>1079.847</v>
      </c>
      <c r="N120" s="322">
        <f t="shared" si="702"/>
        <v>4.1136306923072831E-2</v>
      </c>
      <c r="O120" s="156">
        <v>18583.099156249984</v>
      </c>
      <c r="P120" s="157">
        <v>18583.099156249984</v>
      </c>
      <c r="Q120" s="157">
        <v>0</v>
      </c>
      <c r="R120" s="322">
        <f t="shared" si="703"/>
        <v>0</v>
      </c>
      <c r="S120" s="156">
        <v>53717.826485249861</v>
      </c>
      <c r="T120" s="157">
        <v>53717.826485249861</v>
      </c>
      <c r="U120" s="157">
        <v>0</v>
      </c>
      <c r="V120" s="322">
        <f t="shared" si="704"/>
        <v>0</v>
      </c>
      <c r="W120" s="325">
        <f t="shared" si="770"/>
        <v>640728.21414148796</v>
      </c>
      <c r="X120" s="160">
        <f t="shared" si="770"/>
        <v>609141.26664148376</v>
      </c>
      <c r="Y120" s="160">
        <f t="shared" si="770"/>
        <v>30702.254000000263</v>
      </c>
      <c r="Z120" s="322">
        <f t="shared" si="706"/>
        <v>4.7917749401964804E-2</v>
      </c>
      <c r="AC120" s="449"/>
      <c r="AD120" s="131" t="s">
        <v>23</v>
      </c>
      <c r="AE120" s="156">
        <v>131340.35500000106</v>
      </c>
      <c r="AF120" s="157">
        <v>120883.58100000044</v>
      </c>
      <c r="AG120" s="157">
        <v>9867.2409999999982</v>
      </c>
      <c r="AH120" s="322">
        <f t="shared" si="707"/>
        <v>7.5127260010831545E-2</v>
      </c>
      <c r="AI120" s="156">
        <v>10572.704000000043</v>
      </c>
      <c r="AJ120" s="157">
        <v>10376.986000000059</v>
      </c>
      <c r="AK120" s="157">
        <v>152.30700000000007</v>
      </c>
      <c r="AL120" s="322">
        <f t="shared" si="708"/>
        <v>1.4405680892986264E-2</v>
      </c>
      <c r="AM120" s="156">
        <v>0</v>
      </c>
      <c r="AN120" s="157">
        <v>0</v>
      </c>
      <c r="AO120" s="157">
        <v>0</v>
      </c>
      <c r="AP120" s="322">
        <f t="shared" si="709"/>
        <v>0</v>
      </c>
      <c r="AQ120" s="156">
        <v>311</v>
      </c>
      <c r="AR120" s="157">
        <v>311</v>
      </c>
      <c r="AS120" s="157">
        <v>0</v>
      </c>
      <c r="AT120" s="322">
        <f t="shared" si="710"/>
        <v>0</v>
      </c>
      <c r="AU120" s="156">
        <v>29424</v>
      </c>
      <c r="AV120" s="157">
        <v>29424</v>
      </c>
      <c r="AW120" s="157">
        <v>0</v>
      </c>
      <c r="AX120" s="322">
        <f t="shared" si="711"/>
        <v>0</v>
      </c>
      <c r="AY120" s="325">
        <f t="shared" si="771"/>
        <v>171648.05900000111</v>
      </c>
      <c r="AZ120" s="160">
        <f t="shared" si="771"/>
        <v>160995.5670000005</v>
      </c>
      <c r="BA120" s="160">
        <f t="shared" si="771"/>
        <v>10019.547999999999</v>
      </c>
      <c r="BB120" s="322">
        <f t="shared" si="713"/>
        <v>5.8372626281780055E-2</v>
      </c>
      <c r="BE120" s="449"/>
      <c r="BF120" s="131" t="s">
        <v>23</v>
      </c>
      <c r="BG120" s="326">
        <f t="shared" si="772"/>
        <v>673517.18299998902</v>
      </c>
      <c r="BH120" s="327">
        <f t="shared" si="772"/>
        <v>631498.50799998431</v>
      </c>
      <c r="BI120" s="327">
        <f t="shared" si="772"/>
        <v>39489.648000000263</v>
      </c>
      <c r="BJ120" s="322">
        <f t="shared" si="715"/>
        <v>5.8631982964569604E-2</v>
      </c>
      <c r="BK120" s="326">
        <f t="shared" si="773"/>
        <v>10572.704000000043</v>
      </c>
      <c r="BL120" s="327">
        <f t="shared" si="773"/>
        <v>10376.986000000059</v>
      </c>
      <c r="BM120" s="327">
        <f t="shared" si="773"/>
        <v>152.30700000000007</v>
      </c>
      <c r="BN120" s="322">
        <f t="shared" si="717"/>
        <v>1.4405680892986264E-2</v>
      </c>
      <c r="BO120" s="326">
        <f t="shared" si="774"/>
        <v>26250.460500000001</v>
      </c>
      <c r="BP120" s="327">
        <f t="shared" si="774"/>
        <v>26225.414000000001</v>
      </c>
      <c r="BQ120" s="327">
        <f t="shared" si="774"/>
        <v>1079.847</v>
      </c>
      <c r="BR120" s="322">
        <f t="shared" si="719"/>
        <v>4.1136306923072831E-2</v>
      </c>
      <c r="BS120" s="326">
        <f t="shared" si="775"/>
        <v>18894.099156249984</v>
      </c>
      <c r="BT120" s="327">
        <f t="shared" si="775"/>
        <v>18894.099156249984</v>
      </c>
      <c r="BU120" s="327">
        <f t="shared" si="775"/>
        <v>0</v>
      </c>
      <c r="BV120" s="322">
        <f t="shared" si="721"/>
        <v>0</v>
      </c>
      <c r="BW120" s="326">
        <f t="shared" si="776"/>
        <v>83141.826485249854</v>
      </c>
      <c r="BX120" s="327">
        <f t="shared" si="776"/>
        <v>83141.826485249854</v>
      </c>
      <c r="BY120" s="327">
        <f t="shared" si="776"/>
        <v>0</v>
      </c>
      <c r="BZ120" s="322">
        <f t="shared" si="723"/>
        <v>0</v>
      </c>
      <c r="CA120" s="325">
        <f t="shared" si="777"/>
        <v>812376.2731414889</v>
      </c>
      <c r="CB120" s="160">
        <f t="shared" si="777"/>
        <v>770136.83364148415</v>
      </c>
      <c r="CC120" s="160">
        <f t="shared" si="777"/>
        <v>40721.802000000265</v>
      </c>
      <c r="CD120" s="322">
        <f t="shared" si="725"/>
        <v>5.0126774188674367E-2</v>
      </c>
    </row>
    <row r="121" spans="1:82" ht="15">
      <c r="A121" s="449"/>
      <c r="B121" s="132" t="s">
        <v>24</v>
      </c>
      <c r="C121" s="328">
        <f t="shared" ref="C121:E121" si="778">IF(COUNT(C118:C120)=0,"",SUM(C118:C120))</f>
        <v>1421788.375999995</v>
      </c>
      <c r="D121" s="167">
        <f t="shared" si="778"/>
        <v>1344330.2399999578</v>
      </c>
      <c r="E121" s="167">
        <f t="shared" si="778"/>
        <v>72319.338000000367</v>
      </c>
      <c r="F121" s="329">
        <f t="shared" si="700"/>
        <v>5.0865050819630997E-2</v>
      </c>
      <c r="G121" s="328">
        <f t="shared" ref="G121:I121" si="779">IF(COUNT(G118:G120)=0,"",SUM(G118:G120))</f>
        <v>0</v>
      </c>
      <c r="H121" s="167">
        <f t="shared" si="779"/>
        <v>0</v>
      </c>
      <c r="I121" s="167">
        <f t="shared" si="779"/>
        <v>0</v>
      </c>
      <c r="J121" s="329">
        <f t="shared" si="701"/>
        <v>0</v>
      </c>
      <c r="K121" s="328">
        <f t="shared" ref="K121:M121" si="780">IF(COUNT(K118:K120)=0,"",SUM(K118:K120))</f>
        <v>79285.84</v>
      </c>
      <c r="L121" s="167">
        <f t="shared" si="780"/>
        <v>79395.622000000003</v>
      </c>
      <c r="M121" s="167">
        <f t="shared" si="780"/>
        <v>2990.7474999999999</v>
      </c>
      <c r="N121" s="329">
        <f t="shared" si="702"/>
        <v>3.7721079829639188E-2</v>
      </c>
      <c r="O121" s="328">
        <f t="shared" ref="O121:Q121" si="781">IF(COUNT(O118:O120)=0,"",SUM(O118:O120))</f>
        <v>64890.981967749962</v>
      </c>
      <c r="P121" s="167">
        <f t="shared" si="781"/>
        <v>64890.981967749962</v>
      </c>
      <c r="Q121" s="167">
        <f t="shared" si="781"/>
        <v>0</v>
      </c>
      <c r="R121" s="329">
        <f t="shared" si="703"/>
        <v>0</v>
      </c>
      <c r="S121" s="328">
        <f t="shared" ref="S121:U121" si="782">IF(COUNT(S118:S120)=0,"",SUM(S118:S120))</f>
        <v>107569.27376199985</v>
      </c>
      <c r="T121" s="167">
        <f t="shared" si="782"/>
        <v>107569.27376199985</v>
      </c>
      <c r="U121" s="167">
        <f t="shared" si="782"/>
        <v>0</v>
      </c>
      <c r="V121" s="329">
        <f t="shared" si="704"/>
        <v>0</v>
      </c>
      <c r="W121" s="330">
        <f t="shared" ref="W121:Y121" si="783">IF(COUNT(W118:W120)=0,"",SUM(W118:W120))</f>
        <v>1673534.4717297452</v>
      </c>
      <c r="X121" s="166">
        <f t="shared" si="783"/>
        <v>1596186.1177297079</v>
      </c>
      <c r="Y121" s="166">
        <f t="shared" si="783"/>
        <v>75310.085500000365</v>
      </c>
      <c r="Z121" s="329">
        <f t="shared" si="706"/>
        <v>4.5000618016646385E-2</v>
      </c>
      <c r="AC121" s="449"/>
      <c r="AD121" s="132" t="s">
        <v>24</v>
      </c>
      <c r="AE121" s="328">
        <f t="shared" ref="AE121:AG121" si="784">IF(COUNT(AE118:AE120)=0,"",SUM(AE118:AE120))</f>
        <v>280587.18799999962</v>
      </c>
      <c r="AF121" s="167">
        <f t="shared" si="784"/>
        <v>259472.63199999963</v>
      </c>
      <c r="AG121" s="167">
        <f t="shared" si="784"/>
        <v>19845.136999999995</v>
      </c>
      <c r="AH121" s="329">
        <f t="shared" si="707"/>
        <v>7.0727167343079198E-2</v>
      </c>
      <c r="AI121" s="328">
        <f t="shared" ref="AI121:AK121" si="785">IF(COUNT(AI118:AI120)=0,"",SUM(AI118:AI120))</f>
        <v>44898.405000000224</v>
      </c>
      <c r="AJ121" s="167">
        <f t="shared" si="785"/>
        <v>44279.059000000256</v>
      </c>
      <c r="AK121" s="167">
        <f t="shared" si="785"/>
        <v>555.92799999999988</v>
      </c>
      <c r="AL121" s="329">
        <f t="shared" si="708"/>
        <v>1.2381909780536682E-2</v>
      </c>
      <c r="AM121" s="328">
        <f t="shared" ref="AM121:AO121" si="786">IF(COUNT(AM118:AM120)=0,"",SUM(AM118:AM120))</f>
        <v>0</v>
      </c>
      <c r="AN121" s="167">
        <f t="shared" si="786"/>
        <v>0</v>
      </c>
      <c r="AO121" s="167">
        <f t="shared" si="786"/>
        <v>0</v>
      </c>
      <c r="AP121" s="329">
        <f t="shared" si="709"/>
        <v>0</v>
      </c>
      <c r="AQ121" s="328">
        <f t="shared" ref="AQ121:AS121" si="787">IF(COUNT(AQ118:AQ120)=0,"",SUM(AQ118:AQ120))</f>
        <v>1357.4</v>
      </c>
      <c r="AR121" s="167">
        <f t="shared" si="787"/>
        <v>1357.4</v>
      </c>
      <c r="AS121" s="167">
        <f t="shared" si="787"/>
        <v>0</v>
      </c>
      <c r="AT121" s="329">
        <f t="shared" si="710"/>
        <v>0</v>
      </c>
      <c r="AU121" s="328">
        <f t="shared" ref="AU121:AW121" si="788">IF(COUNT(AU118:AU120)=0,"",SUM(AU118:AU120))</f>
        <v>92050</v>
      </c>
      <c r="AV121" s="167">
        <f t="shared" si="788"/>
        <v>92050</v>
      </c>
      <c r="AW121" s="167">
        <f t="shared" si="788"/>
        <v>0</v>
      </c>
      <c r="AX121" s="329">
        <f t="shared" si="711"/>
        <v>0</v>
      </c>
      <c r="AY121" s="330">
        <f t="shared" ref="AY121:BA121" si="789">IF(COUNT(AY118:AY120)=0,"",SUM(AY118:AY120))</f>
        <v>418892.9929999999</v>
      </c>
      <c r="AZ121" s="166">
        <f t="shared" si="789"/>
        <v>397159.0909999999</v>
      </c>
      <c r="BA121" s="166">
        <f t="shared" si="789"/>
        <v>20401.064999999995</v>
      </c>
      <c r="BB121" s="329">
        <f t="shared" si="713"/>
        <v>4.8702330525734049E-2</v>
      </c>
      <c r="BE121" s="449"/>
      <c r="BF121" s="132" t="s">
        <v>24</v>
      </c>
      <c r="BG121" s="328">
        <f t="shared" ref="BG121:BI121" si="790">IF(COUNT(BG118:BG120)=0,"",SUM(BG118:BG120))</f>
        <v>1702375.5639999947</v>
      </c>
      <c r="BH121" s="167">
        <f t="shared" si="790"/>
        <v>1603802.8719999576</v>
      </c>
      <c r="BI121" s="167">
        <f t="shared" si="790"/>
        <v>92164.47500000037</v>
      </c>
      <c r="BJ121" s="329">
        <f t="shared" si="715"/>
        <v>5.4138744087377337E-2</v>
      </c>
      <c r="BK121" s="328">
        <f t="shared" ref="BK121:BM121" si="791">IF(COUNT(BK118:BK120)=0,"",SUM(BK118:BK120))</f>
        <v>44898.405000000224</v>
      </c>
      <c r="BL121" s="167">
        <f t="shared" si="791"/>
        <v>44279.059000000256</v>
      </c>
      <c r="BM121" s="167">
        <f t="shared" si="791"/>
        <v>555.92799999999988</v>
      </c>
      <c r="BN121" s="329">
        <f t="shared" si="717"/>
        <v>1.2381909780536682E-2</v>
      </c>
      <c r="BO121" s="328">
        <f t="shared" ref="BO121:BQ121" si="792">IF(COUNT(BO118:BO120)=0,"",SUM(BO118:BO120))</f>
        <v>79285.84</v>
      </c>
      <c r="BP121" s="167">
        <f t="shared" si="792"/>
        <v>79395.622000000003</v>
      </c>
      <c r="BQ121" s="167">
        <f t="shared" si="792"/>
        <v>2990.7474999999999</v>
      </c>
      <c r="BR121" s="329">
        <f t="shared" si="719"/>
        <v>3.7721079829639188E-2</v>
      </c>
      <c r="BS121" s="328">
        <f t="shared" ref="BS121:BU121" si="793">IF(COUNT(BS118:BS120)=0,"",SUM(BS118:BS120))</f>
        <v>66248.381967749956</v>
      </c>
      <c r="BT121" s="167">
        <f t="shared" si="793"/>
        <v>66248.381967749956</v>
      </c>
      <c r="BU121" s="167">
        <f t="shared" si="793"/>
        <v>0</v>
      </c>
      <c r="BV121" s="329">
        <f t="shared" si="721"/>
        <v>0</v>
      </c>
      <c r="BW121" s="328">
        <f t="shared" ref="BW121:BY121" si="794">IF(COUNT(BW118:BW120)=0,"",SUM(BW118:BW120))</f>
        <v>199619.27376199985</v>
      </c>
      <c r="BX121" s="167">
        <f t="shared" si="794"/>
        <v>199619.27376199985</v>
      </c>
      <c r="BY121" s="167">
        <f t="shared" si="794"/>
        <v>0</v>
      </c>
      <c r="BZ121" s="329">
        <f t="shared" si="723"/>
        <v>0</v>
      </c>
      <c r="CA121" s="330">
        <f t="shared" ref="CA121:CC121" si="795">IF(COUNT(CA118:CA120)=0,"",SUM(CA118:CA120))</f>
        <v>2092427.4647297445</v>
      </c>
      <c r="CB121" s="166">
        <f t="shared" si="795"/>
        <v>1993345.2087297074</v>
      </c>
      <c r="CC121" s="166">
        <f t="shared" si="795"/>
        <v>95711.150500000367</v>
      </c>
      <c r="CD121" s="329">
        <f t="shared" si="725"/>
        <v>4.5741681426630626E-2</v>
      </c>
    </row>
    <row r="122" spans="1:82">
      <c r="A122" s="449"/>
      <c r="B122" s="129" t="s">
        <v>25</v>
      </c>
      <c r="C122" s="170">
        <v>1015221.1410000111</v>
      </c>
      <c r="D122" s="171">
        <v>927642.84500000533</v>
      </c>
      <c r="E122" s="171">
        <v>81399.125999999611</v>
      </c>
      <c r="F122" s="331">
        <f t="shared" si="700"/>
        <v>8.0178714481674407E-2</v>
      </c>
      <c r="G122" s="170">
        <v>0</v>
      </c>
      <c r="H122" s="171">
        <v>0</v>
      </c>
      <c r="I122" s="171">
        <v>0</v>
      </c>
      <c r="J122" s="331">
        <f t="shared" si="701"/>
        <v>0</v>
      </c>
      <c r="K122" s="170">
        <v>28000.972000000002</v>
      </c>
      <c r="L122" s="171">
        <v>26702.522000000001</v>
      </c>
      <c r="M122" s="171">
        <v>1735.759</v>
      </c>
      <c r="N122" s="331">
        <f t="shared" si="702"/>
        <v>6.1989240944921482E-2</v>
      </c>
      <c r="O122" s="170">
        <v>69736.156022567127</v>
      </c>
      <c r="P122" s="171">
        <v>69736.156022567127</v>
      </c>
      <c r="Q122" s="171">
        <v>0</v>
      </c>
      <c r="R122" s="331">
        <f t="shared" si="703"/>
        <v>0</v>
      </c>
      <c r="S122" s="170">
        <v>43397.001144120281</v>
      </c>
      <c r="T122" s="171">
        <v>43397.001144120281</v>
      </c>
      <c r="U122" s="171">
        <v>0</v>
      </c>
      <c r="V122" s="331">
        <f t="shared" si="704"/>
        <v>0</v>
      </c>
      <c r="W122" s="334">
        <f t="shared" ref="W122:Y124" si="796">IF(COUNT(C122,G122,K122,O122,S122)&lt;5,"",SUM(C122,G122,K122,O122,S122))</f>
        <v>1156355.2701666984</v>
      </c>
      <c r="X122" s="174">
        <f t="shared" si="796"/>
        <v>1067478.5241666927</v>
      </c>
      <c r="Y122" s="174">
        <f t="shared" si="796"/>
        <v>83134.884999999616</v>
      </c>
      <c r="Z122" s="331">
        <f t="shared" si="706"/>
        <v>7.1893895539573247E-2</v>
      </c>
      <c r="AC122" s="449"/>
      <c r="AD122" s="129" t="s">
        <v>25</v>
      </c>
      <c r="AE122" s="170">
        <v>247513.83599999858</v>
      </c>
      <c r="AF122" s="171">
        <v>221691.05599999931</v>
      </c>
      <c r="AG122" s="171">
        <v>24090.823999999964</v>
      </c>
      <c r="AH122" s="331">
        <f t="shared" si="707"/>
        <v>9.7331221516037195E-2</v>
      </c>
      <c r="AI122" s="170">
        <v>8051.364000000035</v>
      </c>
      <c r="AJ122" s="171">
        <v>7793.4400000000251</v>
      </c>
      <c r="AK122" s="171">
        <v>230.11899999999989</v>
      </c>
      <c r="AL122" s="331">
        <f t="shared" si="708"/>
        <v>2.858136832467131E-2</v>
      </c>
      <c r="AM122" s="170">
        <v>0</v>
      </c>
      <c r="AN122" s="171">
        <v>0</v>
      </c>
      <c r="AO122" s="171">
        <v>0</v>
      </c>
      <c r="AP122" s="331">
        <f t="shared" si="709"/>
        <v>0</v>
      </c>
      <c r="AQ122" s="170">
        <v>1616.3</v>
      </c>
      <c r="AR122" s="171">
        <v>1616.3</v>
      </c>
      <c r="AS122" s="171">
        <v>0</v>
      </c>
      <c r="AT122" s="331">
        <f t="shared" si="710"/>
        <v>0</v>
      </c>
      <c r="AU122" s="170">
        <v>31224</v>
      </c>
      <c r="AV122" s="171">
        <v>31224</v>
      </c>
      <c r="AW122" s="171">
        <v>0</v>
      </c>
      <c r="AX122" s="331">
        <f t="shared" si="711"/>
        <v>0</v>
      </c>
      <c r="AY122" s="334">
        <f t="shared" ref="AY122:BA124" si="797">IF(COUNT(AE122,AI122,AM122,AQ122,AU122)&lt;5,"",SUM(AE122,AI122,AM122,AQ122,AU122))</f>
        <v>288405.4999999986</v>
      </c>
      <c r="AZ122" s="174">
        <f t="shared" si="797"/>
        <v>262324.79599999933</v>
      </c>
      <c r="BA122" s="174">
        <f t="shared" si="797"/>
        <v>24320.942999999963</v>
      </c>
      <c r="BB122" s="331">
        <f t="shared" si="713"/>
        <v>8.432898471076343E-2</v>
      </c>
      <c r="BE122" s="449"/>
      <c r="BF122" s="129" t="s">
        <v>25</v>
      </c>
      <c r="BG122" s="335">
        <f t="shared" ref="BG122:BI124" si="798">IF(COUNT(C122, AE122)&lt;2, "", C122+AE122)</f>
        <v>1262734.9770000097</v>
      </c>
      <c r="BH122" s="336">
        <f t="shared" si="798"/>
        <v>1149333.9010000047</v>
      </c>
      <c r="BI122" s="336">
        <f t="shared" si="798"/>
        <v>105489.94999999958</v>
      </c>
      <c r="BJ122" s="331">
        <f t="shared" si="715"/>
        <v>8.3540847384002387E-2</v>
      </c>
      <c r="BK122" s="335">
        <f t="shared" ref="BK122:BM124" si="799">IF(COUNT(G122, AI122)&lt;2, "", G122+AI122)</f>
        <v>8051.364000000035</v>
      </c>
      <c r="BL122" s="336">
        <f t="shared" si="799"/>
        <v>7793.4400000000251</v>
      </c>
      <c r="BM122" s="336">
        <f t="shared" si="799"/>
        <v>230.11899999999989</v>
      </c>
      <c r="BN122" s="331">
        <f t="shared" si="717"/>
        <v>2.858136832467131E-2</v>
      </c>
      <c r="BO122" s="335">
        <f t="shared" ref="BO122:BQ124" si="800">IF(COUNT(K122, AM122)&lt;2, "", K122+AM122)</f>
        <v>28000.972000000002</v>
      </c>
      <c r="BP122" s="336">
        <f t="shared" si="800"/>
        <v>26702.522000000001</v>
      </c>
      <c r="BQ122" s="336">
        <f t="shared" si="800"/>
        <v>1735.759</v>
      </c>
      <c r="BR122" s="331">
        <f t="shared" si="719"/>
        <v>6.1989240944921482E-2</v>
      </c>
      <c r="BS122" s="335">
        <f t="shared" ref="BS122:BU124" si="801">IF(COUNT(O122, AQ122)&lt;2, "", O122+AQ122)</f>
        <v>71352.45602256713</v>
      </c>
      <c r="BT122" s="336">
        <f t="shared" si="801"/>
        <v>71352.45602256713</v>
      </c>
      <c r="BU122" s="336">
        <f t="shared" si="801"/>
        <v>0</v>
      </c>
      <c r="BV122" s="331">
        <f t="shared" si="721"/>
        <v>0</v>
      </c>
      <c r="BW122" s="335">
        <f t="shared" ref="BW122:BY124" si="802">IF(COUNT(S122, AU122)&lt;2, "", S122+AU122)</f>
        <v>74621.001144120281</v>
      </c>
      <c r="BX122" s="336">
        <f t="shared" si="802"/>
        <v>74621.001144120281</v>
      </c>
      <c r="BY122" s="336">
        <f t="shared" si="802"/>
        <v>0</v>
      </c>
      <c r="BZ122" s="331">
        <f t="shared" si="723"/>
        <v>0</v>
      </c>
      <c r="CA122" s="334">
        <f t="shared" ref="CA122:CC124" si="803">IF(COUNT(BG122,BK122,BO122,BS122,BW122)&lt;5,"",SUM(BG122,BK122,BO122,BS122,BW122))</f>
        <v>1444760.7701666972</v>
      </c>
      <c r="CB122" s="174">
        <f t="shared" si="803"/>
        <v>1329803.3201666921</v>
      </c>
      <c r="CC122" s="174">
        <f t="shared" si="803"/>
        <v>107455.82799999959</v>
      </c>
      <c r="CD122" s="331">
        <f t="shared" si="725"/>
        <v>7.4376208309975975E-2</v>
      </c>
    </row>
    <row r="123" spans="1:82">
      <c r="A123" s="449"/>
      <c r="B123" s="130" t="s">
        <v>26</v>
      </c>
      <c r="C123" s="149">
        <v>976141.6340000187</v>
      </c>
      <c r="D123" s="150">
        <v>912712.22400002298</v>
      </c>
      <c r="E123" s="150">
        <v>59366.956999999464</v>
      </c>
      <c r="F123" s="316">
        <f t="shared" si="700"/>
        <v>6.0817974494875734E-2</v>
      </c>
      <c r="G123" s="149">
        <v>0</v>
      </c>
      <c r="H123" s="150">
        <v>0</v>
      </c>
      <c r="I123" s="150">
        <v>0</v>
      </c>
      <c r="J123" s="316">
        <f t="shared" si="701"/>
        <v>0</v>
      </c>
      <c r="K123" s="149">
        <v>25932.1</v>
      </c>
      <c r="L123" s="150">
        <v>25677.843499999999</v>
      </c>
      <c r="M123" s="150">
        <v>1214.5540000000001</v>
      </c>
      <c r="N123" s="316">
        <f t="shared" si="702"/>
        <v>4.6835929215142631E-2</v>
      </c>
      <c r="O123" s="149">
        <v>71344.685440749832</v>
      </c>
      <c r="P123" s="150">
        <v>71344.685440749832</v>
      </c>
      <c r="Q123" s="150">
        <v>0</v>
      </c>
      <c r="R123" s="316">
        <f t="shared" si="703"/>
        <v>0</v>
      </c>
      <c r="S123" s="149">
        <v>45645.641972249978</v>
      </c>
      <c r="T123" s="150">
        <v>45645.641972249978</v>
      </c>
      <c r="U123" s="150">
        <v>0</v>
      </c>
      <c r="V123" s="316">
        <f t="shared" si="704"/>
        <v>0</v>
      </c>
      <c r="W123" s="319">
        <f t="shared" si="796"/>
        <v>1119064.0614130185</v>
      </c>
      <c r="X123" s="153">
        <f t="shared" si="796"/>
        <v>1055380.3949130229</v>
      </c>
      <c r="Y123" s="153">
        <f t="shared" si="796"/>
        <v>60581.51099999946</v>
      </c>
      <c r="Z123" s="316">
        <f t="shared" si="706"/>
        <v>5.4135873976244461E-2</v>
      </c>
      <c r="AC123" s="449"/>
      <c r="AD123" s="130" t="s">
        <v>26</v>
      </c>
      <c r="AE123" s="149">
        <v>248970.85599999892</v>
      </c>
      <c r="AF123" s="150">
        <v>231829.09099999824</v>
      </c>
      <c r="AG123" s="150">
        <v>16039.82200000008</v>
      </c>
      <c r="AH123" s="316">
        <f t="shared" si="707"/>
        <v>6.4424496335427101E-2</v>
      </c>
      <c r="AI123" s="149">
        <v>3720.2049999999981</v>
      </c>
      <c r="AJ123" s="150">
        <v>3614.5629999999983</v>
      </c>
      <c r="AK123" s="150">
        <v>95.282999999999973</v>
      </c>
      <c r="AL123" s="316">
        <f t="shared" si="708"/>
        <v>2.561229824700521E-2</v>
      </c>
      <c r="AM123" s="149">
        <v>0</v>
      </c>
      <c r="AN123" s="150">
        <v>0</v>
      </c>
      <c r="AO123" s="150">
        <v>0</v>
      </c>
      <c r="AP123" s="316">
        <f t="shared" si="709"/>
        <v>0</v>
      </c>
      <c r="AQ123" s="149">
        <v>1807.3</v>
      </c>
      <c r="AR123" s="150">
        <v>1807.3</v>
      </c>
      <c r="AS123" s="150">
        <v>0</v>
      </c>
      <c r="AT123" s="316">
        <f t="shared" si="710"/>
        <v>0</v>
      </c>
      <c r="AU123" s="149">
        <v>30637</v>
      </c>
      <c r="AV123" s="150">
        <v>30637</v>
      </c>
      <c r="AW123" s="150">
        <v>0</v>
      </c>
      <c r="AX123" s="316">
        <f t="shared" si="711"/>
        <v>0</v>
      </c>
      <c r="AY123" s="319">
        <f t="shared" si="797"/>
        <v>285135.36099999887</v>
      </c>
      <c r="AZ123" s="153">
        <f t="shared" si="797"/>
        <v>267887.95399999822</v>
      </c>
      <c r="BA123" s="153">
        <f t="shared" si="797"/>
        <v>16135.10500000008</v>
      </c>
      <c r="BB123" s="316">
        <f t="shared" si="713"/>
        <v>5.6587527213084396E-2</v>
      </c>
      <c r="BE123" s="449"/>
      <c r="BF123" s="130" t="s">
        <v>26</v>
      </c>
      <c r="BG123" s="320">
        <f t="shared" si="798"/>
        <v>1225112.4900000177</v>
      </c>
      <c r="BH123" s="321">
        <f t="shared" si="798"/>
        <v>1144541.3150000211</v>
      </c>
      <c r="BI123" s="321">
        <f t="shared" si="798"/>
        <v>75406.778999999544</v>
      </c>
      <c r="BJ123" s="316">
        <f t="shared" si="715"/>
        <v>6.1550902154298058E-2</v>
      </c>
      <c r="BK123" s="320">
        <f t="shared" si="799"/>
        <v>3720.2049999999981</v>
      </c>
      <c r="BL123" s="321">
        <f t="shared" si="799"/>
        <v>3614.5629999999983</v>
      </c>
      <c r="BM123" s="321">
        <f t="shared" si="799"/>
        <v>95.282999999999973</v>
      </c>
      <c r="BN123" s="316">
        <f t="shared" si="717"/>
        <v>2.561229824700521E-2</v>
      </c>
      <c r="BO123" s="320">
        <f t="shared" si="800"/>
        <v>25932.1</v>
      </c>
      <c r="BP123" s="321">
        <f t="shared" si="800"/>
        <v>25677.843499999999</v>
      </c>
      <c r="BQ123" s="321">
        <f t="shared" si="800"/>
        <v>1214.5540000000001</v>
      </c>
      <c r="BR123" s="316">
        <f t="shared" si="719"/>
        <v>4.6835929215142631E-2</v>
      </c>
      <c r="BS123" s="320">
        <f t="shared" si="801"/>
        <v>73151.985440749835</v>
      </c>
      <c r="BT123" s="321">
        <f t="shared" si="801"/>
        <v>73151.985440749835</v>
      </c>
      <c r="BU123" s="321">
        <f t="shared" si="801"/>
        <v>0</v>
      </c>
      <c r="BV123" s="316">
        <f t="shared" si="721"/>
        <v>0</v>
      </c>
      <c r="BW123" s="320">
        <f t="shared" si="802"/>
        <v>76282.641972249985</v>
      </c>
      <c r="BX123" s="321">
        <f t="shared" si="802"/>
        <v>76282.641972249985</v>
      </c>
      <c r="BY123" s="321">
        <f t="shared" si="802"/>
        <v>0</v>
      </c>
      <c r="BZ123" s="316">
        <f t="shared" si="723"/>
        <v>0</v>
      </c>
      <c r="CA123" s="319">
        <f t="shared" si="803"/>
        <v>1404199.4224130178</v>
      </c>
      <c r="CB123" s="153">
        <f t="shared" si="803"/>
        <v>1323268.3489130212</v>
      </c>
      <c r="CC123" s="153">
        <f t="shared" si="803"/>
        <v>76716.615999999543</v>
      </c>
      <c r="CD123" s="316">
        <f t="shared" si="725"/>
        <v>5.4633704284087682E-2</v>
      </c>
    </row>
    <row r="124" spans="1:82">
      <c r="A124" s="449"/>
      <c r="B124" s="131" t="s">
        <v>27</v>
      </c>
      <c r="C124" s="156">
        <v>1281101.7460000485</v>
      </c>
      <c r="D124" s="157">
        <v>1205683.7840000186</v>
      </c>
      <c r="E124" s="157">
        <v>69731.004999998433</v>
      </c>
      <c r="F124" s="322">
        <f t="shared" si="700"/>
        <v>5.4430497201114418E-2</v>
      </c>
      <c r="G124" s="156">
        <v>0</v>
      </c>
      <c r="H124" s="157">
        <v>0</v>
      </c>
      <c r="I124" s="157">
        <v>0</v>
      </c>
      <c r="J124" s="322">
        <f t="shared" si="701"/>
        <v>0</v>
      </c>
      <c r="K124" s="156">
        <v>29034.75</v>
      </c>
      <c r="L124" s="157">
        <v>28332.940500000001</v>
      </c>
      <c r="M124" s="157">
        <v>1182.6369999999999</v>
      </c>
      <c r="N124" s="322">
        <f t="shared" si="702"/>
        <v>4.0731778300140346E-2</v>
      </c>
      <c r="O124" s="156">
        <v>96277.919600999681</v>
      </c>
      <c r="P124" s="157">
        <v>96277.919600999681</v>
      </c>
      <c r="Q124" s="157">
        <v>0</v>
      </c>
      <c r="R124" s="322">
        <f t="shared" si="703"/>
        <v>0</v>
      </c>
      <c r="S124" s="156">
        <v>52326.811635499973</v>
      </c>
      <c r="T124" s="157">
        <v>52326.811635499973</v>
      </c>
      <c r="U124" s="157">
        <v>0</v>
      </c>
      <c r="V124" s="322">
        <f t="shared" si="704"/>
        <v>0</v>
      </c>
      <c r="W124" s="325">
        <f t="shared" si="796"/>
        <v>1458741.2272365482</v>
      </c>
      <c r="X124" s="160">
        <f t="shared" si="796"/>
        <v>1382621.4557365184</v>
      </c>
      <c r="Y124" s="160">
        <f t="shared" si="796"/>
        <v>70913.641999998435</v>
      </c>
      <c r="Z124" s="322">
        <f t="shared" si="706"/>
        <v>4.8612900407523162E-2</v>
      </c>
      <c r="AC124" s="449"/>
      <c r="AD124" s="131" t="s">
        <v>27</v>
      </c>
      <c r="AE124" s="156">
        <v>280920.7429999981</v>
      </c>
      <c r="AF124" s="157">
        <v>261680.46299999816</v>
      </c>
      <c r="AG124" s="157">
        <v>17910.645000000004</v>
      </c>
      <c r="AH124" s="322">
        <f t="shared" si="707"/>
        <v>6.3756933036447666E-2</v>
      </c>
      <c r="AI124" s="156">
        <v>1725.8209999999922</v>
      </c>
      <c r="AJ124" s="157">
        <v>1704.3119999999922</v>
      </c>
      <c r="AK124" s="157">
        <v>13.954000000000002</v>
      </c>
      <c r="AL124" s="322">
        <f t="shared" si="708"/>
        <v>8.0854271677074652E-3</v>
      </c>
      <c r="AM124" s="156">
        <v>0</v>
      </c>
      <c r="AN124" s="157">
        <v>0</v>
      </c>
      <c r="AO124" s="157">
        <v>0</v>
      </c>
      <c r="AP124" s="322">
        <f t="shared" si="709"/>
        <v>0</v>
      </c>
      <c r="AQ124" s="156">
        <v>2267.6999999999998</v>
      </c>
      <c r="AR124" s="157">
        <v>2267.6999999999998</v>
      </c>
      <c r="AS124" s="157">
        <v>0</v>
      </c>
      <c r="AT124" s="322">
        <f t="shared" si="710"/>
        <v>0</v>
      </c>
      <c r="AU124" s="156">
        <v>32726</v>
      </c>
      <c r="AV124" s="157">
        <v>32726</v>
      </c>
      <c r="AW124" s="157">
        <v>0</v>
      </c>
      <c r="AX124" s="322">
        <f t="shared" si="711"/>
        <v>0</v>
      </c>
      <c r="AY124" s="325">
        <f t="shared" si="797"/>
        <v>317640.2639999981</v>
      </c>
      <c r="AZ124" s="160">
        <f t="shared" si="797"/>
        <v>298378.47499999817</v>
      </c>
      <c r="BA124" s="160">
        <f t="shared" si="797"/>
        <v>17924.599000000006</v>
      </c>
      <c r="BB124" s="322">
        <f t="shared" si="713"/>
        <v>5.6430500259249602E-2</v>
      </c>
      <c r="BE124" s="449"/>
      <c r="BF124" s="131" t="s">
        <v>27</v>
      </c>
      <c r="BG124" s="326">
        <f t="shared" si="798"/>
        <v>1562022.4890000466</v>
      </c>
      <c r="BH124" s="327">
        <f t="shared" si="798"/>
        <v>1467364.2470000167</v>
      </c>
      <c r="BI124" s="327">
        <f t="shared" si="798"/>
        <v>87641.649999998437</v>
      </c>
      <c r="BJ124" s="322">
        <f t="shared" si="715"/>
        <v>5.610780293957459E-2</v>
      </c>
      <c r="BK124" s="326">
        <f t="shared" si="799"/>
        <v>1725.8209999999922</v>
      </c>
      <c r="BL124" s="327">
        <f t="shared" si="799"/>
        <v>1704.3119999999922</v>
      </c>
      <c r="BM124" s="327">
        <f t="shared" si="799"/>
        <v>13.954000000000002</v>
      </c>
      <c r="BN124" s="322">
        <f t="shared" si="717"/>
        <v>8.0854271677074652E-3</v>
      </c>
      <c r="BO124" s="326">
        <f t="shared" si="800"/>
        <v>29034.75</v>
      </c>
      <c r="BP124" s="327">
        <f t="shared" si="800"/>
        <v>28332.940500000001</v>
      </c>
      <c r="BQ124" s="327">
        <f t="shared" si="800"/>
        <v>1182.6369999999999</v>
      </c>
      <c r="BR124" s="322">
        <f t="shared" si="719"/>
        <v>4.0731778300140346E-2</v>
      </c>
      <c r="BS124" s="326">
        <f t="shared" si="801"/>
        <v>98545.619600999678</v>
      </c>
      <c r="BT124" s="327">
        <f t="shared" si="801"/>
        <v>98545.619600999678</v>
      </c>
      <c r="BU124" s="327">
        <f t="shared" si="801"/>
        <v>0</v>
      </c>
      <c r="BV124" s="322">
        <f t="shared" si="721"/>
        <v>0</v>
      </c>
      <c r="BW124" s="326">
        <f t="shared" si="802"/>
        <v>85052.811635499966</v>
      </c>
      <c r="BX124" s="327">
        <f t="shared" si="802"/>
        <v>85052.811635499966</v>
      </c>
      <c r="BY124" s="327">
        <f t="shared" si="802"/>
        <v>0</v>
      </c>
      <c r="BZ124" s="322">
        <f t="shared" si="723"/>
        <v>0</v>
      </c>
      <c r="CA124" s="325">
        <f t="shared" si="803"/>
        <v>1776381.4912365463</v>
      </c>
      <c r="CB124" s="160">
        <f t="shared" si="803"/>
        <v>1680999.9307365164</v>
      </c>
      <c r="CC124" s="160">
        <f t="shared" si="803"/>
        <v>88838.240999998437</v>
      </c>
      <c r="CD124" s="322">
        <f t="shared" si="725"/>
        <v>5.0010789595740374E-2</v>
      </c>
    </row>
    <row r="125" spans="1:82" ht="15">
      <c r="A125" s="449"/>
      <c r="B125" s="132" t="s">
        <v>28</v>
      </c>
      <c r="C125" s="328">
        <f t="shared" ref="C125:E125" si="804">IF(COUNT(C122:C124)=0,"",SUM(C122:C124))</f>
        <v>3272464.5210000779</v>
      </c>
      <c r="D125" s="167">
        <f t="shared" si="804"/>
        <v>3046038.8530000467</v>
      </c>
      <c r="E125" s="167">
        <f t="shared" si="804"/>
        <v>210497.08799999751</v>
      </c>
      <c r="F125" s="329">
        <f t="shared" si="700"/>
        <v>6.4323718912518202E-2</v>
      </c>
      <c r="G125" s="328">
        <f t="shared" ref="G125:I125" si="805">IF(COUNT(G122:G124)=0,"",SUM(G122:G124))</f>
        <v>0</v>
      </c>
      <c r="H125" s="167">
        <f t="shared" si="805"/>
        <v>0</v>
      </c>
      <c r="I125" s="167">
        <f t="shared" si="805"/>
        <v>0</v>
      </c>
      <c r="J125" s="329">
        <f t="shared" si="701"/>
        <v>0</v>
      </c>
      <c r="K125" s="328">
        <f t="shared" ref="K125:M125" si="806">IF(COUNT(K122:K124)=0,"",SUM(K122:K124))</f>
        <v>82967.822</v>
      </c>
      <c r="L125" s="167">
        <f t="shared" si="806"/>
        <v>80713.305999999997</v>
      </c>
      <c r="M125" s="167">
        <f t="shared" si="806"/>
        <v>4132.95</v>
      </c>
      <c r="N125" s="329">
        <f t="shared" si="702"/>
        <v>4.9813890498415156E-2</v>
      </c>
      <c r="O125" s="328">
        <f t="shared" ref="O125:Q125" si="807">IF(COUNT(O122:O124)=0,"",SUM(O122:O124))</f>
        <v>237358.76106431664</v>
      </c>
      <c r="P125" s="167">
        <f t="shared" si="807"/>
        <v>237358.76106431664</v>
      </c>
      <c r="Q125" s="167">
        <f t="shared" si="807"/>
        <v>0</v>
      </c>
      <c r="R125" s="329">
        <f t="shared" si="703"/>
        <v>0</v>
      </c>
      <c r="S125" s="328">
        <f t="shared" ref="S125:U125" si="808">IF(COUNT(S122:S124)=0,"",SUM(S122:S124))</f>
        <v>141369.45475187022</v>
      </c>
      <c r="T125" s="167">
        <f t="shared" si="808"/>
        <v>141369.45475187022</v>
      </c>
      <c r="U125" s="167">
        <f t="shared" si="808"/>
        <v>0</v>
      </c>
      <c r="V125" s="329">
        <f t="shared" si="704"/>
        <v>0</v>
      </c>
      <c r="W125" s="330">
        <f t="shared" ref="W125:Y125" si="809">IF(COUNT(W122:W124)=0,"",SUM(W122:W124))</f>
        <v>3734160.5588162653</v>
      </c>
      <c r="X125" s="166">
        <f t="shared" si="809"/>
        <v>3505480.3748162338</v>
      </c>
      <c r="Y125" s="166">
        <f t="shared" si="809"/>
        <v>214630.0379999975</v>
      </c>
      <c r="Z125" s="329">
        <f t="shared" si="706"/>
        <v>5.7477452996299534E-2</v>
      </c>
      <c r="AC125" s="449"/>
      <c r="AD125" s="132" t="s">
        <v>28</v>
      </c>
      <c r="AE125" s="328">
        <f t="shared" ref="AE125:AG125" si="810">IF(COUNT(AE122:AE124)=0,"",SUM(AE122:AE124))</f>
        <v>777405.43499999563</v>
      </c>
      <c r="AF125" s="167">
        <f t="shared" si="810"/>
        <v>715200.60999999568</v>
      </c>
      <c r="AG125" s="167">
        <f t="shared" si="810"/>
        <v>58041.291000000048</v>
      </c>
      <c r="AH125" s="329">
        <f t="shared" si="707"/>
        <v>7.4660258839070723E-2</v>
      </c>
      <c r="AI125" s="328">
        <f t="shared" ref="AI125:AK125" si="811">IF(COUNT(AI122:AI124)=0,"",SUM(AI122:AI124))</f>
        <v>13497.390000000025</v>
      </c>
      <c r="AJ125" s="167">
        <f t="shared" si="811"/>
        <v>13112.315000000015</v>
      </c>
      <c r="AK125" s="167">
        <f t="shared" si="811"/>
        <v>339.35599999999988</v>
      </c>
      <c r="AL125" s="329">
        <f t="shared" si="708"/>
        <v>2.514234233433273E-2</v>
      </c>
      <c r="AM125" s="328">
        <f t="shared" ref="AM125:AO125" si="812">IF(COUNT(AM122:AM124)=0,"",SUM(AM122:AM124))</f>
        <v>0</v>
      </c>
      <c r="AN125" s="167">
        <f t="shared" si="812"/>
        <v>0</v>
      </c>
      <c r="AO125" s="167">
        <f t="shared" si="812"/>
        <v>0</v>
      </c>
      <c r="AP125" s="329">
        <f t="shared" si="709"/>
        <v>0</v>
      </c>
      <c r="AQ125" s="328">
        <f t="shared" ref="AQ125:AS125" si="813">IF(COUNT(AQ122:AQ124)=0,"",SUM(AQ122:AQ124))</f>
        <v>5691.2999999999993</v>
      </c>
      <c r="AR125" s="167">
        <f t="shared" si="813"/>
        <v>5691.2999999999993</v>
      </c>
      <c r="AS125" s="167">
        <f t="shared" si="813"/>
        <v>0</v>
      </c>
      <c r="AT125" s="329">
        <f t="shared" si="710"/>
        <v>0</v>
      </c>
      <c r="AU125" s="328">
        <f t="shared" ref="AU125:AW125" si="814">IF(COUNT(AU122:AU124)=0,"",SUM(AU122:AU124))</f>
        <v>94587</v>
      </c>
      <c r="AV125" s="167">
        <f t="shared" si="814"/>
        <v>94587</v>
      </c>
      <c r="AW125" s="167">
        <f t="shared" si="814"/>
        <v>0</v>
      </c>
      <c r="AX125" s="329">
        <f t="shared" si="711"/>
        <v>0</v>
      </c>
      <c r="AY125" s="330">
        <f t="shared" ref="AY125:BA125" si="815">IF(COUNT(AY122:AY124)=0,"",SUM(AY122:AY124))</f>
        <v>891181.12499999558</v>
      </c>
      <c r="AZ125" s="166">
        <f t="shared" si="815"/>
        <v>828591.22499999567</v>
      </c>
      <c r="BA125" s="166">
        <f t="shared" si="815"/>
        <v>58380.647000000041</v>
      </c>
      <c r="BB125" s="329">
        <f t="shared" si="713"/>
        <v>6.5509294757561579E-2</v>
      </c>
      <c r="BE125" s="449"/>
      <c r="BF125" s="132" t="s">
        <v>28</v>
      </c>
      <c r="BG125" s="328">
        <f t="shared" ref="BG125:BI125" si="816">IF(COUNT(BG122:BG124)=0,"",SUM(BG122:BG124))</f>
        <v>4049869.9560000738</v>
      </c>
      <c r="BH125" s="167">
        <f t="shared" si="816"/>
        <v>3761239.4630000428</v>
      </c>
      <c r="BI125" s="167">
        <f t="shared" si="816"/>
        <v>268538.37899999757</v>
      </c>
      <c r="BJ125" s="329">
        <f t="shared" si="715"/>
        <v>6.6307901714756368E-2</v>
      </c>
      <c r="BK125" s="328">
        <f t="shared" ref="BK125:BM125" si="817">IF(COUNT(BK122:BK124)=0,"",SUM(BK122:BK124))</f>
        <v>13497.390000000025</v>
      </c>
      <c r="BL125" s="167">
        <f t="shared" si="817"/>
        <v>13112.315000000015</v>
      </c>
      <c r="BM125" s="167">
        <f t="shared" si="817"/>
        <v>339.35599999999988</v>
      </c>
      <c r="BN125" s="329">
        <f t="shared" si="717"/>
        <v>2.514234233433273E-2</v>
      </c>
      <c r="BO125" s="328">
        <f t="shared" ref="BO125:BQ125" si="818">IF(COUNT(BO122:BO124)=0,"",SUM(BO122:BO124))</f>
        <v>82967.822</v>
      </c>
      <c r="BP125" s="167">
        <f t="shared" si="818"/>
        <v>80713.305999999997</v>
      </c>
      <c r="BQ125" s="167">
        <f t="shared" si="818"/>
        <v>4132.95</v>
      </c>
      <c r="BR125" s="329">
        <f t="shared" si="719"/>
        <v>4.9813890498415156E-2</v>
      </c>
      <c r="BS125" s="328">
        <f t="shared" ref="BS125:BU125" si="819">IF(COUNT(BS122:BS124)=0,"",SUM(BS122:BS124))</f>
        <v>243050.06106431666</v>
      </c>
      <c r="BT125" s="167">
        <f t="shared" si="819"/>
        <v>243050.06106431666</v>
      </c>
      <c r="BU125" s="167">
        <f t="shared" si="819"/>
        <v>0</v>
      </c>
      <c r="BV125" s="329">
        <f t="shared" si="721"/>
        <v>0</v>
      </c>
      <c r="BW125" s="328">
        <f t="shared" ref="BW125:BY125" si="820">IF(COUNT(BW122:BW124)=0,"",SUM(BW122:BW124))</f>
        <v>235956.45475187022</v>
      </c>
      <c r="BX125" s="167">
        <f t="shared" si="820"/>
        <v>235956.45475187022</v>
      </c>
      <c r="BY125" s="167">
        <f t="shared" si="820"/>
        <v>0</v>
      </c>
      <c r="BZ125" s="329">
        <f t="shared" si="723"/>
        <v>0</v>
      </c>
      <c r="CA125" s="330">
        <f t="shared" ref="CA125:CC125" si="821">IF(COUNT(CA122:CA124)=0,"",SUM(CA122:CA124))</f>
        <v>4625341.6838162616</v>
      </c>
      <c r="CB125" s="166">
        <f t="shared" si="821"/>
        <v>4334071.5998162301</v>
      </c>
      <c r="CC125" s="166">
        <f t="shared" si="821"/>
        <v>273010.68499999761</v>
      </c>
      <c r="CD125" s="329">
        <f t="shared" si="725"/>
        <v>5.902497667474868E-2</v>
      </c>
    </row>
    <row r="126" spans="1:82" ht="15.75" thickBot="1">
      <c r="A126" s="450"/>
      <c r="B126" s="133" t="s">
        <v>55</v>
      </c>
      <c r="C126" s="337">
        <f t="shared" ref="C126:E126" si="822">SUM(C125,C121,C117,C113)</f>
        <v>10326296.086000225</v>
      </c>
      <c r="D126" s="180">
        <f t="shared" si="822"/>
        <v>9527026.7210001461</v>
      </c>
      <c r="E126" s="180">
        <f t="shared" si="822"/>
        <v>752376.25199999276</v>
      </c>
      <c r="F126" s="338">
        <f t="shared" si="700"/>
        <v>7.286022458914572E-2</v>
      </c>
      <c r="G126" s="337">
        <f t="shared" ref="G126:I126" si="823">SUM(G125,G121,G117,G113)</f>
        <v>0</v>
      </c>
      <c r="H126" s="180">
        <f t="shared" si="823"/>
        <v>0</v>
      </c>
      <c r="I126" s="180">
        <f t="shared" si="823"/>
        <v>0</v>
      </c>
      <c r="J126" s="338">
        <f t="shared" si="701"/>
        <v>0</v>
      </c>
      <c r="K126" s="337">
        <f t="shared" ref="K126:M126" si="824">SUM(K125,K121,K117,K113)</f>
        <v>309262.82200000004</v>
      </c>
      <c r="L126" s="180">
        <f t="shared" si="824"/>
        <v>303051.87599999999</v>
      </c>
      <c r="M126" s="180">
        <f t="shared" si="824"/>
        <v>15115.871999999999</v>
      </c>
      <c r="N126" s="338">
        <f t="shared" si="702"/>
        <v>4.8877106864141588E-2</v>
      </c>
      <c r="O126" s="337">
        <f t="shared" ref="O126:Q126" si="825">SUM(O125,O121,O117,O113)</f>
        <v>741751.41228281637</v>
      </c>
      <c r="P126" s="180">
        <f t="shared" si="825"/>
        <v>741751.41228281637</v>
      </c>
      <c r="Q126" s="180">
        <f t="shared" si="825"/>
        <v>0</v>
      </c>
      <c r="R126" s="338">
        <f t="shared" si="703"/>
        <v>0</v>
      </c>
      <c r="S126" s="337">
        <f t="shared" ref="S126:U126" si="826">SUM(S125,S121,S117,S113)</f>
        <v>545586.14906711993</v>
      </c>
      <c r="T126" s="180">
        <f t="shared" si="826"/>
        <v>545586.14906711993</v>
      </c>
      <c r="U126" s="180">
        <f t="shared" si="826"/>
        <v>0</v>
      </c>
      <c r="V126" s="338">
        <f t="shared" si="704"/>
        <v>0</v>
      </c>
      <c r="W126" s="337">
        <f t="shared" ref="W126:Y126" si="827">SUM(W125,W121,W117,W113)</f>
        <v>11922896.469350163</v>
      </c>
      <c r="X126" s="180">
        <f t="shared" si="827"/>
        <v>11117416.158350084</v>
      </c>
      <c r="Y126" s="180">
        <f t="shared" si="827"/>
        <v>767492.12399999273</v>
      </c>
      <c r="Z126" s="338">
        <f t="shared" si="706"/>
        <v>6.437128142251021E-2</v>
      </c>
      <c r="AC126" s="450"/>
      <c r="AD126" s="133" t="s">
        <v>55</v>
      </c>
      <c r="AE126" s="337">
        <f t="shared" ref="AE126:AG126" si="828">SUM(AE125,AE121,AE117,AE113)</f>
        <v>2369330.8399999877</v>
      </c>
      <c r="AF126" s="180">
        <f t="shared" si="828"/>
        <v>2167749.0629999894</v>
      </c>
      <c r="AG126" s="180">
        <f t="shared" si="828"/>
        <v>185245.30400000012</v>
      </c>
      <c r="AH126" s="338">
        <f t="shared" si="707"/>
        <v>7.8184650650139298E-2</v>
      </c>
      <c r="AI126" s="337">
        <f t="shared" ref="AI126:AK126" si="829">SUM(AI125,AI121,AI117,AI113)</f>
        <v>138557.86300000042</v>
      </c>
      <c r="AJ126" s="180">
        <f t="shared" si="829"/>
        <v>134042.45000000039</v>
      </c>
      <c r="AK126" s="180">
        <f t="shared" si="829"/>
        <v>3956.3439999999991</v>
      </c>
      <c r="AL126" s="338">
        <f t="shared" si="708"/>
        <v>2.8553731375028403E-2</v>
      </c>
      <c r="AM126" s="337">
        <f t="shared" ref="AM126:AO126" si="830">SUM(AM125,AM121,AM117,AM113)</f>
        <v>0</v>
      </c>
      <c r="AN126" s="180">
        <f t="shared" si="830"/>
        <v>0</v>
      </c>
      <c r="AO126" s="180">
        <f t="shared" si="830"/>
        <v>0</v>
      </c>
      <c r="AP126" s="338">
        <f t="shared" si="709"/>
        <v>0</v>
      </c>
      <c r="AQ126" s="337">
        <f t="shared" ref="AQ126:AS126" si="831">SUM(AQ125,AQ121,AQ117,AQ113)</f>
        <v>15169.399999999998</v>
      </c>
      <c r="AR126" s="180">
        <f t="shared" si="831"/>
        <v>15169.399999999998</v>
      </c>
      <c r="AS126" s="180">
        <f t="shared" si="831"/>
        <v>0</v>
      </c>
      <c r="AT126" s="338">
        <f t="shared" si="710"/>
        <v>0</v>
      </c>
      <c r="AU126" s="337">
        <f t="shared" ref="AU126:AW126" si="832">SUM(AU125,AU121,AU117,AU113)</f>
        <v>364111</v>
      </c>
      <c r="AV126" s="180">
        <f t="shared" si="832"/>
        <v>364111</v>
      </c>
      <c r="AW126" s="180">
        <f t="shared" si="832"/>
        <v>0</v>
      </c>
      <c r="AX126" s="338">
        <f t="shared" si="711"/>
        <v>0</v>
      </c>
      <c r="AY126" s="337">
        <f t="shared" ref="AY126:BA126" si="833">SUM(AY125,AY121,AY117,AY113)</f>
        <v>2887169.1029999885</v>
      </c>
      <c r="AZ126" s="180">
        <f t="shared" si="833"/>
        <v>2681071.9129999895</v>
      </c>
      <c r="BA126" s="180">
        <f t="shared" si="833"/>
        <v>189201.6480000001</v>
      </c>
      <c r="BB126" s="338">
        <f t="shared" si="713"/>
        <v>6.5531889976034027E-2</v>
      </c>
      <c r="BE126" s="450"/>
      <c r="BF126" s="133" t="s">
        <v>55</v>
      </c>
      <c r="BG126" s="337">
        <f t="shared" ref="BG126:BI126" si="834">SUM(BG125,BG121,BG117,BG113)</f>
        <v>12695626.926000215</v>
      </c>
      <c r="BH126" s="180">
        <f t="shared" si="834"/>
        <v>11694775.784000136</v>
      </c>
      <c r="BI126" s="180">
        <f t="shared" si="834"/>
        <v>937621.55599999288</v>
      </c>
      <c r="BJ126" s="338">
        <f t="shared" si="715"/>
        <v>7.3853899572283083E-2</v>
      </c>
      <c r="BK126" s="337">
        <f t="shared" ref="BK126:BM126" si="835">SUM(BK125,BK121,BK117,BK113)</f>
        <v>138557.86300000042</v>
      </c>
      <c r="BL126" s="180">
        <f t="shared" si="835"/>
        <v>134042.45000000039</v>
      </c>
      <c r="BM126" s="180">
        <f t="shared" si="835"/>
        <v>3956.3439999999991</v>
      </c>
      <c r="BN126" s="338">
        <f t="shared" si="717"/>
        <v>2.8553731375028403E-2</v>
      </c>
      <c r="BO126" s="337">
        <f t="shared" ref="BO126:BQ126" si="836">SUM(BO125,BO121,BO117,BO113)</f>
        <v>309262.82200000004</v>
      </c>
      <c r="BP126" s="180">
        <f t="shared" si="836"/>
        <v>303051.87599999999</v>
      </c>
      <c r="BQ126" s="180">
        <f t="shared" si="836"/>
        <v>15115.871999999999</v>
      </c>
      <c r="BR126" s="338">
        <f t="shared" si="719"/>
        <v>4.8877106864141588E-2</v>
      </c>
      <c r="BS126" s="337">
        <f t="shared" ref="BS126:BU126" si="837">SUM(BS125,BS121,BS117,BS113)</f>
        <v>756920.81228281651</v>
      </c>
      <c r="BT126" s="180">
        <f t="shared" si="837"/>
        <v>756920.81228281651</v>
      </c>
      <c r="BU126" s="180">
        <f t="shared" si="837"/>
        <v>0</v>
      </c>
      <c r="BV126" s="338">
        <f t="shared" si="721"/>
        <v>0</v>
      </c>
      <c r="BW126" s="337">
        <f t="shared" ref="BW126:BY126" si="838">SUM(BW125,BW121,BW117,BW113)</f>
        <v>909697.14906711993</v>
      </c>
      <c r="BX126" s="180">
        <f t="shared" si="838"/>
        <v>909697.14906711993</v>
      </c>
      <c r="BY126" s="180">
        <f t="shared" si="838"/>
        <v>0</v>
      </c>
      <c r="BZ126" s="338">
        <f t="shared" si="723"/>
        <v>0</v>
      </c>
      <c r="CA126" s="337">
        <f t="shared" ref="CA126:CC126" si="839">SUM(CA125,CA121,CA117,CA113)</f>
        <v>14810065.572350152</v>
      </c>
      <c r="CB126" s="180">
        <f t="shared" si="839"/>
        <v>13798488.071350073</v>
      </c>
      <c r="CC126" s="180">
        <f t="shared" si="839"/>
        <v>956693.7719999929</v>
      </c>
      <c r="CD126" s="338">
        <f t="shared" si="725"/>
        <v>6.4597537892479351E-2</v>
      </c>
    </row>
    <row r="127" spans="1:82">
      <c r="A127" t="s">
        <v>399</v>
      </c>
    </row>
    <row r="128" spans="1:82" ht="15" thickBot="1"/>
    <row r="129" spans="1:82" ht="19.5" thickBot="1">
      <c r="A129" s="477" t="s">
        <v>392</v>
      </c>
      <c r="B129" s="478"/>
      <c r="C129" s="474" t="s">
        <v>0</v>
      </c>
      <c r="D129" s="475"/>
      <c r="E129" s="475"/>
      <c r="F129" s="476"/>
      <c r="G129" s="474" t="s">
        <v>9</v>
      </c>
      <c r="H129" s="475"/>
      <c r="I129" s="475"/>
      <c r="J129" s="476"/>
      <c r="K129" s="474" t="s">
        <v>393</v>
      </c>
      <c r="L129" s="475"/>
      <c r="M129" s="475"/>
      <c r="N129" s="476"/>
      <c r="O129" s="474" t="s">
        <v>375</v>
      </c>
      <c r="P129" s="475"/>
      <c r="Q129" s="475"/>
      <c r="R129" s="476"/>
      <c r="S129" s="474" t="s">
        <v>377</v>
      </c>
      <c r="T129" s="475"/>
      <c r="U129" s="475"/>
      <c r="V129" s="476"/>
      <c r="W129" s="474" t="s">
        <v>376</v>
      </c>
      <c r="X129" s="475"/>
      <c r="Y129" s="475"/>
      <c r="Z129" s="476"/>
      <c r="AC129" s="477" t="s">
        <v>394</v>
      </c>
      <c r="AD129" s="478"/>
      <c r="AE129" s="474" t="s">
        <v>0</v>
      </c>
      <c r="AF129" s="475"/>
      <c r="AG129" s="475"/>
      <c r="AH129" s="476"/>
      <c r="AI129" s="474" t="s">
        <v>9</v>
      </c>
      <c r="AJ129" s="475"/>
      <c r="AK129" s="475"/>
      <c r="AL129" s="476"/>
      <c r="AM129" s="474" t="s">
        <v>393</v>
      </c>
      <c r="AN129" s="475"/>
      <c r="AO129" s="475"/>
      <c r="AP129" s="476"/>
      <c r="AQ129" s="474" t="s">
        <v>375</v>
      </c>
      <c r="AR129" s="475"/>
      <c r="AS129" s="475"/>
      <c r="AT129" s="476"/>
      <c r="AU129" s="474" t="s">
        <v>377</v>
      </c>
      <c r="AV129" s="475"/>
      <c r="AW129" s="475"/>
      <c r="AX129" s="476"/>
      <c r="AY129" s="474" t="s">
        <v>376</v>
      </c>
      <c r="AZ129" s="475"/>
      <c r="BA129" s="475"/>
      <c r="BB129" s="476"/>
      <c r="BE129" s="477" t="s">
        <v>395</v>
      </c>
      <c r="BF129" s="478"/>
      <c r="BG129" s="474" t="s">
        <v>0</v>
      </c>
      <c r="BH129" s="475"/>
      <c r="BI129" s="475"/>
      <c r="BJ129" s="476"/>
      <c r="BK129" s="474" t="s">
        <v>9</v>
      </c>
      <c r="BL129" s="475"/>
      <c r="BM129" s="475"/>
      <c r="BN129" s="476"/>
      <c r="BO129" s="474" t="s">
        <v>393</v>
      </c>
      <c r="BP129" s="475"/>
      <c r="BQ129" s="475"/>
      <c r="BR129" s="476"/>
      <c r="BS129" s="474" t="s">
        <v>375</v>
      </c>
      <c r="BT129" s="475"/>
      <c r="BU129" s="475"/>
      <c r="BV129" s="476"/>
      <c r="BW129" s="474" t="s">
        <v>377</v>
      </c>
      <c r="BX129" s="475"/>
      <c r="BY129" s="475"/>
      <c r="BZ129" s="476"/>
      <c r="CA129" s="474" t="s">
        <v>376</v>
      </c>
      <c r="CB129" s="475"/>
      <c r="CC129" s="475"/>
      <c r="CD129" s="476"/>
    </row>
    <row r="130" spans="1:82" ht="75" thickBot="1">
      <c r="A130" s="479"/>
      <c r="B130" s="480"/>
      <c r="C130" s="307" t="s">
        <v>52</v>
      </c>
      <c r="D130" s="308" t="s">
        <v>53</v>
      </c>
      <c r="E130" s="308" t="s">
        <v>51</v>
      </c>
      <c r="F130" s="309" t="s">
        <v>51</v>
      </c>
      <c r="G130" s="307" t="s">
        <v>52</v>
      </c>
      <c r="H130" s="308" t="s">
        <v>53</v>
      </c>
      <c r="I130" s="308" t="s">
        <v>51</v>
      </c>
      <c r="J130" s="309" t="s">
        <v>51</v>
      </c>
      <c r="K130" s="307" t="s">
        <v>52</v>
      </c>
      <c r="L130" s="308" t="s">
        <v>53</v>
      </c>
      <c r="M130" s="308" t="s">
        <v>51</v>
      </c>
      <c r="N130" s="309" t="s">
        <v>51</v>
      </c>
      <c r="O130" s="307" t="s">
        <v>52</v>
      </c>
      <c r="P130" s="308" t="s">
        <v>53</v>
      </c>
      <c r="Q130" s="308" t="s">
        <v>51</v>
      </c>
      <c r="R130" s="309" t="s">
        <v>51</v>
      </c>
      <c r="S130" s="307" t="s">
        <v>52</v>
      </c>
      <c r="T130" s="308" t="s">
        <v>53</v>
      </c>
      <c r="U130" s="308" t="s">
        <v>51</v>
      </c>
      <c r="V130" s="309" t="s">
        <v>51</v>
      </c>
      <c r="W130" s="307" t="s">
        <v>52</v>
      </c>
      <c r="X130" s="308" t="s">
        <v>53</v>
      </c>
      <c r="Y130" s="308" t="s">
        <v>51</v>
      </c>
      <c r="Z130" s="309" t="s">
        <v>51</v>
      </c>
      <c r="AC130" s="479"/>
      <c r="AD130" s="480"/>
      <c r="AE130" s="307" t="s">
        <v>52</v>
      </c>
      <c r="AF130" s="308" t="s">
        <v>53</v>
      </c>
      <c r="AG130" s="308" t="s">
        <v>51</v>
      </c>
      <c r="AH130" s="309" t="s">
        <v>51</v>
      </c>
      <c r="AI130" s="307" t="s">
        <v>52</v>
      </c>
      <c r="AJ130" s="308" t="s">
        <v>53</v>
      </c>
      <c r="AK130" s="308" t="s">
        <v>51</v>
      </c>
      <c r="AL130" s="309" t="s">
        <v>51</v>
      </c>
      <c r="AM130" s="307" t="s">
        <v>52</v>
      </c>
      <c r="AN130" s="308" t="s">
        <v>53</v>
      </c>
      <c r="AO130" s="308" t="s">
        <v>51</v>
      </c>
      <c r="AP130" s="309" t="s">
        <v>51</v>
      </c>
      <c r="AQ130" s="307" t="s">
        <v>52</v>
      </c>
      <c r="AR130" s="308" t="s">
        <v>53</v>
      </c>
      <c r="AS130" s="308" t="s">
        <v>51</v>
      </c>
      <c r="AT130" s="309" t="s">
        <v>51</v>
      </c>
      <c r="AU130" s="307" t="s">
        <v>52</v>
      </c>
      <c r="AV130" s="308" t="s">
        <v>53</v>
      </c>
      <c r="AW130" s="308" t="s">
        <v>51</v>
      </c>
      <c r="AX130" s="309" t="s">
        <v>51</v>
      </c>
      <c r="AY130" s="307" t="s">
        <v>52</v>
      </c>
      <c r="AZ130" s="308" t="s">
        <v>53</v>
      </c>
      <c r="BA130" s="308" t="s">
        <v>51</v>
      </c>
      <c r="BB130" s="309" t="s">
        <v>51</v>
      </c>
      <c r="BE130" s="479"/>
      <c r="BF130" s="480"/>
      <c r="BG130" s="307" t="s">
        <v>52</v>
      </c>
      <c r="BH130" s="308" t="s">
        <v>53</v>
      </c>
      <c r="BI130" s="308" t="s">
        <v>51</v>
      </c>
      <c r="BJ130" s="309" t="s">
        <v>51</v>
      </c>
      <c r="BK130" s="307" t="s">
        <v>52</v>
      </c>
      <c r="BL130" s="308" t="s">
        <v>53</v>
      </c>
      <c r="BM130" s="308" t="s">
        <v>51</v>
      </c>
      <c r="BN130" s="309" t="s">
        <v>51</v>
      </c>
      <c r="BO130" s="307" t="s">
        <v>52</v>
      </c>
      <c r="BP130" s="308" t="s">
        <v>53</v>
      </c>
      <c r="BQ130" s="308" t="s">
        <v>51</v>
      </c>
      <c r="BR130" s="309" t="s">
        <v>51</v>
      </c>
      <c r="BS130" s="307" t="s">
        <v>52</v>
      </c>
      <c r="BT130" s="308" t="s">
        <v>53</v>
      </c>
      <c r="BU130" s="308" t="s">
        <v>51</v>
      </c>
      <c r="BV130" s="309" t="s">
        <v>51</v>
      </c>
      <c r="BW130" s="307" t="s">
        <v>52</v>
      </c>
      <c r="BX130" s="308" t="s">
        <v>53</v>
      </c>
      <c r="BY130" s="308" t="s">
        <v>51</v>
      </c>
      <c r="BZ130" s="309" t="s">
        <v>51</v>
      </c>
      <c r="CA130" s="307" t="s">
        <v>52</v>
      </c>
      <c r="CB130" s="308" t="s">
        <v>53</v>
      </c>
      <c r="CC130" s="308" t="s">
        <v>51</v>
      </c>
      <c r="CD130" s="309" t="s">
        <v>51</v>
      </c>
    </row>
    <row r="131" spans="1:82">
      <c r="A131" s="451">
        <v>2022</v>
      </c>
      <c r="B131" s="134" t="s">
        <v>13</v>
      </c>
      <c r="C131" s="142">
        <v>1070975.379000067</v>
      </c>
      <c r="D131" s="143">
        <v>970442.86800004903</v>
      </c>
      <c r="E131" s="143">
        <v>96926.942999998661</v>
      </c>
      <c r="F131" s="310">
        <f t="shared" ref="F131:F147" si="840">IF(AND(ISNUMBER(C131),ISNUMBER(E131)), IF(C131=0, 0, E131/C131), "")</f>
        <v>9.0503427903726438E-2</v>
      </c>
      <c r="G131" s="142">
        <v>0</v>
      </c>
      <c r="H131" s="143">
        <v>0</v>
      </c>
      <c r="I131" s="143">
        <v>0</v>
      </c>
      <c r="J131" s="310">
        <f t="shared" ref="J131:J147" si="841">IF(AND(ISNUMBER(G131),ISNUMBER(I131)), IF(G131=0, 0, I131/G131), "")</f>
        <v>0</v>
      </c>
      <c r="K131" s="142">
        <v>27256.705999999998</v>
      </c>
      <c r="L131" s="143">
        <v>26419.329000000002</v>
      </c>
      <c r="M131" s="143">
        <v>1324.0574999999999</v>
      </c>
      <c r="N131" s="310">
        <f t="shared" ref="N131:N147" si="842">IF(AND(ISNUMBER(K131),ISNUMBER(M131)), IF(K131=0, 0, M131/K131), "")</f>
        <v>4.8577311579763159E-2</v>
      </c>
      <c r="O131" s="142">
        <v>95457.352731000006</v>
      </c>
      <c r="P131" s="143">
        <v>95457.352731000006</v>
      </c>
      <c r="Q131" s="143">
        <v>0</v>
      </c>
      <c r="R131" s="310">
        <f t="shared" ref="R131:R147" si="843">IF(AND(ISNUMBER(O131),ISNUMBER(Q131)), IF(O131=0, 0, Q131/O131), "")</f>
        <v>0</v>
      </c>
      <c r="S131" s="142">
        <v>61751.250549249991</v>
      </c>
      <c r="T131" s="143">
        <v>61751.250549249991</v>
      </c>
      <c r="U131" s="143">
        <v>0</v>
      </c>
      <c r="V131" s="310">
        <f t="shared" ref="V131:V147" si="844">IF(AND(ISNUMBER(S131),ISNUMBER(U131)), IF(S131=0, 0, U131/S131), "")</f>
        <v>0</v>
      </c>
      <c r="W131" s="313">
        <f t="shared" ref="W131:Y133" si="845">IF(COUNT(C131,G131,K131,O131,S131)&lt;5,"",SUM(C131,G131,K131,O131,S131))</f>
        <v>1255440.688280317</v>
      </c>
      <c r="X131" s="146">
        <f t="shared" si="845"/>
        <v>1154070.800280299</v>
      </c>
      <c r="Y131" s="146">
        <f t="shared" si="845"/>
        <v>98251.000499998656</v>
      </c>
      <c r="Z131" s="310">
        <f t="shared" ref="Z131:Z147" si="846">IF(AND(ISNUMBER(W131),ISNUMBER(Y131)), IF(W131=0, 0, Y131/W131), "")</f>
        <v>7.8260169052335987E-2</v>
      </c>
      <c r="AC131" s="448">
        <v>2022</v>
      </c>
      <c r="AD131" s="134" t="s">
        <v>13</v>
      </c>
      <c r="AE131" s="142">
        <v>311232.2299999973</v>
      </c>
      <c r="AF131" s="143">
        <v>283029.10599999561</v>
      </c>
      <c r="AG131" s="143">
        <v>26735.405000000137</v>
      </c>
      <c r="AH131" s="310">
        <f t="shared" ref="AH131:AH147" si="847">IF(AND(ISNUMBER(AE131),ISNUMBER(AG131)), IF(AE131=0, 0, AG131/AE131), "")</f>
        <v>8.590178787074966E-2</v>
      </c>
      <c r="AI131" s="142">
        <v>2823.380000000011</v>
      </c>
      <c r="AJ131" s="143">
        <v>2708.5120000000124</v>
      </c>
      <c r="AK131" s="143">
        <v>98.023999999999958</v>
      </c>
      <c r="AL131" s="310">
        <f t="shared" ref="AL131:AL147" si="848">IF(AND(ISNUMBER(AI131),ISNUMBER(AK131)), IF(AI131=0, 0, AK131/AI131), "")</f>
        <v>3.4718670529648707E-2</v>
      </c>
      <c r="AM131" s="142">
        <v>0</v>
      </c>
      <c r="AN131" s="143">
        <v>0</v>
      </c>
      <c r="AO131" s="143">
        <v>0</v>
      </c>
      <c r="AP131" s="310">
        <f t="shared" ref="AP131:AP147" si="849">IF(AND(ISNUMBER(AM131),ISNUMBER(AO131)), IF(AM131=0, 0, AO131/AM131), "")</f>
        <v>0</v>
      </c>
      <c r="AQ131" s="142">
        <v>2059.0132859999999</v>
      </c>
      <c r="AR131" s="143">
        <v>2059.0132859999999</v>
      </c>
      <c r="AS131" s="143">
        <v>0</v>
      </c>
      <c r="AT131" s="310">
        <f t="shared" ref="AT131:AT147" si="850">IF(AND(ISNUMBER(AQ131),ISNUMBER(AS131)), IF(AQ131=0, 0, AS131/AQ131), "")</f>
        <v>0</v>
      </c>
      <c r="AU131" s="142">
        <v>31288.017736000002</v>
      </c>
      <c r="AV131" s="143">
        <v>31288.017736000002</v>
      </c>
      <c r="AW131" s="143">
        <v>0</v>
      </c>
      <c r="AX131" s="310">
        <f t="shared" ref="AX131:AX147" si="851">IF(AND(ISNUMBER(AU131),ISNUMBER(AW131)), IF(AU131=0, 0, AW131/AU131), "")</f>
        <v>0</v>
      </c>
      <c r="AY131" s="313">
        <f t="shared" ref="AY131:BA133" si="852">IF(COUNT(AE131,AI131,AM131,AQ131,AU131)&lt;5,"",SUM(AE131,AI131,AM131,AQ131,AU131))</f>
        <v>347402.64102199732</v>
      </c>
      <c r="AZ131" s="146">
        <f t="shared" si="852"/>
        <v>319084.6490219956</v>
      </c>
      <c r="BA131" s="146">
        <f t="shared" si="852"/>
        <v>26833.429000000138</v>
      </c>
      <c r="BB131" s="310">
        <f t="shared" ref="BB131:BB147" si="853">IF(AND(ISNUMBER(AY131),ISNUMBER(BA131)), IF(AY131=0, 0, BA131/AY131), "")</f>
        <v>7.7240141068187967E-2</v>
      </c>
      <c r="BE131" s="448">
        <v>2022</v>
      </c>
      <c r="BF131" s="134" t="s">
        <v>13</v>
      </c>
      <c r="BG131" s="314">
        <f t="shared" ref="BG131:BI133" si="854">IF(COUNT(C131, AE131)&lt;2, "", C131+AE131)</f>
        <v>1382207.6090000644</v>
      </c>
      <c r="BH131" s="315">
        <f t="shared" si="854"/>
        <v>1253471.9740000446</v>
      </c>
      <c r="BI131" s="315">
        <f t="shared" si="854"/>
        <v>123662.3479999988</v>
      </c>
      <c r="BJ131" s="310">
        <f t="shared" ref="BJ131:BJ147" si="855">IF(AND(ISNUMBER(BG131),ISNUMBER(BI131)), IF(BG131=0, 0, BI131/BG131), "")</f>
        <v>8.9467274810808142E-2</v>
      </c>
      <c r="BK131" s="314">
        <f t="shared" ref="BK131:BM133" si="856">IF(COUNT(G131, AI131)&lt;2, "", G131+AI131)</f>
        <v>2823.380000000011</v>
      </c>
      <c r="BL131" s="315">
        <f t="shared" si="856"/>
        <v>2708.5120000000124</v>
      </c>
      <c r="BM131" s="315">
        <f t="shared" si="856"/>
        <v>98.023999999999958</v>
      </c>
      <c r="BN131" s="310">
        <f t="shared" ref="BN131:BN147" si="857">IF(AND(ISNUMBER(BK131),ISNUMBER(BM131)), IF(BK131=0, 0, BM131/BK131), "")</f>
        <v>3.4718670529648707E-2</v>
      </c>
      <c r="BO131" s="314">
        <f t="shared" ref="BO131:BQ133" si="858">IF(COUNT(K131, AM131)&lt;2, "", K131+AM131)</f>
        <v>27256.705999999998</v>
      </c>
      <c r="BP131" s="315">
        <f t="shared" si="858"/>
        <v>26419.329000000002</v>
      </c>
      <c r="BQ131" s="315">
        <f t="shared" si="858"/>
        <v>1324.0574999999999</v>
      </c>
      <c r="BR131" s="310">
        <f t="shared" ref="BR131:BR147" si="859">IF(AND(ISNUMBER(BO131),ISNUMBER(BQ131)), IF(BO131=0, 0, BQ131/BO131), "")</f>
        <v>4.8577311579763159E-2</v>
      </c>
      <c r="BS131" s="314">
        <f t="shared" ref="BS131:BU133" si="860">IF(COUNT(O131, AQ131)&lt;2, "", O131+AQ131)</f>
        <v>97516.366017000008</v>
      </c>
      <c r="BT131" s="315">
        <f t="shared" si="860"/>
        <v>97516.366017000008</v>
      </c>
      <c r="BU131" s="315">
        <f t="shared" si="860"/>
        <v>0</v>
      </c>
      <c r="BV131" s="310">
        <f t="shared" ref="BV131:BV147" si="861">IF(AND(ISNUMBER(BS131),ISNUMBER(BU131)), IF(BS131=0, 0, BU131/BS131), "")</f>
        <v>0</v>
      </c>
      <c r="BW131" s="314">
        <f t="shared" ref="BW131:BY133" si="862">IF(COUNT(S131, AU131)&lt;2, "", S131+AU131)</f>
        <v>93039.26828525</v>
      </c>
      <c r="BX131" s="315">
        <f t="shared" si="862"/>
        <v>93039.26828525</v>
      </c>
      <c r="BY131" s="315">
        <f t="shared" si="862"/>
        <v>0</v>
      </c>
      <c r="BZ131" s="310">
        <f t="shared" ref="BZ131:BZ147" si="863">IF(AND(ISNUMBER(BW131),ISNUMBER(BY131)), IF(BW131=0, 0, BY131/BW131), "")</f>
        <v>0</v>
      </c>
      <c r="CA131" s="313">
        <f t="shared" ref="CA131:CC133" si="864">IF(COUNT(BG131,BK131,BO131,BS131,BW131)&lt;5,"",SUM(BG131,BK131,BO131,BS131,BW131))</f>
        <v>1602843.3293023147</v>
      </c>
      <c r="CB131" s="146">
        <f t="shared" si="864"/>
        <v>1473155.4493022948</v>
      </c>
      <c r="CC131" s="146">
        <f t="shared" si="864"/>
        <v>125084.42949999881</v>
      </c>
      <c r="CD131" s="310">
        <f t="shared" ref="CD131:CD147" si="865">IF(AND(ISNUMBER(CA131),ISNUMBER(CC131)), IF(CA131=0, 0, CC131/CA131), "")</f>
        <v>7.8039086673833261E-2</v>
      </c>
    </row>
    <row r="132" spans="1:82">
      <c r="A132" s="452"/>
      <c r="B132" s="130" t="s">
        <v>14</v>
      </c>
      <c r="C132" s="149">
        <v>1611380.8380000431</v>
      </c>
      <c r="D132" s="150">
        <v>1473057.1790000519</v>
      </c>
      <c r="E132" s="150">
        <v>130851.45400000017</v>
      </c>
      <c r="F132" s="316">
        <f t="shared" si="840"/>
        <v>8.1204548865310935E-2</v>
      </c>
      <c r="G132" s="149">
        <v>0</v>
      </c>
      <c r="H132" s="150">
        <v>0</v>
      </c>
      <c r="I132" s="150">
        <v>0</v>
      </c>
      <c r="J132" s="316">
        <f t="shared" si="841"/>
        <v>0</v>
      </c>
      <c r="K132" s="149">
        <v>24698.728999999999</v>
      </c>
      <c r="L132" s="150">
        <v>23131.166000000001</v>
      </c>
      <c r="M132" s="150">
        <v>1823.335</v>
      </c>
      <c r="N132" s="316">
        <f t="shared" si="842"/>
        <v>7.3823029517024949E-2</v>
      </c>
      <c r="O132" s="149">
        <v>96951.398315500002</v>
      </c>
      <c r="P132" s="150">
        <v>96951.398315500002</v>
      </c>
      <c r="Q132" s="150">
        <v>0</v>
      </c>
      <c r="R132" s="316">
        <f t="shared" si="843"/>
        <v>0</v>
      </c>
      <c r="S132" s="149">
        <v>49988.518841999998</v>
      </c>
      <c r="T132" s="150">
        <v>49988.518841999998</v>
      </c>
      <c r="U132" s="150">
        <v>0</v>
      </c>
      <c r="V132" s="316">
        <f t="shared" si="844"/>
        <v>0</v>
      </c>
      <c r="W132" s="319">
        <f t="shared" si="845"/>
        <v>1783019.4841575432</v>
      </c>
      <c r="X132" s="153">
        <f t="shared" si="845"/>
        <v>1643128.2621575519</v>
      </c>
      <c r="Y132" s="153">
        <f t="shared" si="845"/>
        <v>132674.78900000016</v>
      </c>
      <c r="Z132" s="316">
        <f t="shared" si="846"/>
        <v>7.4410173404631935E-2</v>
      </c>
      <c r="AC132" s="449"/>
      <c r="AD132" s="130" t="s">
        <v>14</v>
      </c>
      <c r="AE132" s="149">
        <v>430083.12500000058</v>
      </c>
      <c r="AF132" s="150">
        <v>393061.4999999979</v>
      </c>
      <c r="AG132" s="150">
        <v>34487.051999999916</v>
      </c>
      <c r="AH132" s="316">
        <f t="shared" si="847"/>
        <v>8.018694525622197E-2</v>
      </c>
      <c r="AI132" s="149">
        <v>5184.5950000000239</v>
      </c>
      <c r="AJ132" s="150">
        <v>4996.7860000000155</v>
      </c>
      <c r="AK132" s="150">
        <v>145.55700000000016</v>
      </c>
      <c r="AL132" s="316">
        <f t="shared" si="848"/>
        <v>2.8074902668385762E-2</v>
      </c>
      <c r="AM132" s="149">
        <v>0</v>
      </c>
      <c r="AN132" s="150">
        <v>0</v>
      </c>
      <c r="AO132" s="150">
        <v>0</v>
      </c>
      <c r="AP132" s="316">
        <f t="shared" si="849"/>
        <v>0</v>
      </c>
      <c r="AQ132" s="149">
        <v>2317.090917000005</v>
      </c>
      <c r="AR132" s="150">
        <v>2317.090917000005</v>
      </c>
      <c r="AS132" s="150">
        <v>0</v>
      </c>
      <c r="AT132" s="316">
        <f t="shared" si="850"/>
        <v>0</v>
      </c>
      <c r="AU132" s="149">
        <v>31029.940104999998</v>
      </c>
      <c r="AV132" s="150">
        <v>31029.940104999998</v>
      </c>
      <c r="AW132" s="150">
        <v>0</v>
      </c>
      <c r="AX132" s="316">
        <f t="shared" si="851"/>
        <v>0</v>
      </c>
      <c r="AY132" s="319">
        <f t="shared" si="852"/>
        <v>468614.75102200062</v>
      </c>
      <c r="AZ132" s="153">
        <f t="shared" si="852"/>
        <v>431405.31702199794</v>
      </c>
      <c r="BA132" s="153">
        <f t="shared" si="852"/>
        <v>34632.608999999917</v>
      </c>
      <c r="BB132" s="316">
        <f t="shared" si="853"/>
        <v>7.3904222870641093E-2</v>
      </c>
      <c r="BE132" s="449"/>
      <c r="BF132" s="130" t="s">
        <v>14</v>
      </c>
      <c r="BG132" s="320">
        <f t="shared" si="854"/>
        <v>2041463.9630000438</v>
      </c>
      <c r="BH132" s="321">
        <f t="shared" si="854"/>
        <v>1866118.6790000498</v>
      </c>
      <c r="BI132" s="321">
        <f t="shared" si="854"/>
        <v>165338.50600000008</v>
      </c>
      <c r="BJ132" s="316">
        <f t="shared" si="855"/>
        <v>8.0990166369151101E-2</v>
      </c>
      <c r="BK132" s="320">
        <f t="shared" si="856"/>
        <v>5184.5950000000239</v>
      </c>
      <c r="BL132" s="321">
        <f t="shared" si="856"/>
        <v>4996.7860000000155</v>
      </c>
      <c r="BM132" s="321">
        <f t="shared" si="856"/>
        <v>145.55700000000016</v>
      </c>
      <c r="BN132" s="316">
        <f t="shared" si="857"/>
        <v>2.8074902668385762E-2</v>
      </c>
      <c r="BO132" s="320">
        <f t="shared" si="858"/>
        <v>24698.728999999999</v>
      </c>
      <c r="BP132" s="321">
        <f t="shared" si="858"/>
        <v>23131.166000000001</v>
      </c>
      <c r="BQ132" s="321">
        <f t="shared" si="858"/>
        <v>1823.335</v>
      </c>
      <c r="BR132" s="316">
        <f t="shared" si="859"/>
        <v>7.3823029517024949E-2</v>
      </c>
      <c r="BS132" s="320">
        <f t="shared" si="860"/>
        <v>99268.489232500011</v>
      </c>
      <c r="BT132" s="321">
        <f t="shared" si="860"/>
        <v>99268.489232500011</v>
      </c>
      <c r="BU132" s="321">
        <f t="shared" si="860"/>
        <v>0</v>
      </c>
      <c r="BV132" s="316">
        <f t="shared" si="861"/>
        <v>0</v>
      </c>
      <c r="BW132" s="320">
        <f t="shared" si="862"/>
        <v>81018.458946999992</v>
      </c>
      <c r="BX132" s="321">
        <f t="shared" si="862"/>
        <v>81018.458946999992</v>
      </c>
      <c r="BY132" s="321">
        <f t="shared" si="862"/>
        <v>0</v>
      </c>
      <c r="BZ132" s="316">
        <f t="shared" si="863"/>
        <v>0</v>
      </c>
      <c r="CA132" s="319">
        <f t="shared" si="864"/>
        <v>2251634.235179544</v>
      </c>
      <c r="CB132" s="153">
        <f t="shared" si="864"/>
        <v>2074533.5791795501</v>
      </c>
      <c r="CC132" s="153">
        <f t="shared" si="864"/>
        <v>167307.39800000007</v>
      </c>
      <c r="CD132" s="316">
        <f t="shared" si="865"/>
        <v>7.4304873938221619E-2</v>
      </c>
    </row>
    <row r="133" spans="1:82">
      <c r="A133" s="452"/>
      <c r="B133" s="131" t="s">
        <v>15</v>
      </c>
      <c r="C133" s="156">
        <v>993214.00700003665</v>
      </c>
      <c r="D133" s="157">
        <v>914804.9390000269</v>
      </c>
      <c r="E133" s="157">
        <v>73889.630999999368</v>
      </c>
      <c r="F133" s="322">
        <f t="shared" si="840"/>
        <v>7.4394471361897183E-2</v>
      </c>
      <c r="G133" s="156">
        <v>0</v>
      </c>
      <c r="H133" s="157">
        <v>0</v>
      </c>
      <c r="I133" s="157">
        <v>0</v>
      </c>
      <c r="J133" s="322">
        <f t="shared" si="841"/>
        <v>0</v>
      </c>
      <c r="K133" s="156">
        <v>26833.679</v>
      </c>
      <c r="L133" s="157">
        <v>26356.698499999999</v>
      </c>
      <c r="M133" s="157">
        <v>1228.758</v>
      </c>
      <c r="N133" s="322">
        <f t="shared" si="842"/>
        <v>4.5791633715227792E-2</v>
      </c>
      <c r="O133" s="156">
        <v>88088.972813500019</v>
      </c>
      <c r="P133" s="157">
        <v>88088.972813500019</v>
      </c>
      <c r="Q133" s="157">
        <v>0</v>
      </c>
      <c r="R133" s="322">
        <f t="shared" si="843"/>
        <v>0</v>
      </c>
      <c r="S133" s="156">
        <v>56557.638899999991</v>
      </c>
      <c r="T133" s="157">
        <v>56557.638899999991</v>
      </c>
      <c r="U133" s="157">
        <v>0</v>
      </c>
      <c r="V133" s="322">
        <f t="shared" si="844"/>
        <v>0</v>
      </c>
      <c r="W133" s="325">
        <f t="shared" si="845"/>
        <v>1164694.2977135365</v>
      </c>
      <c r="X133" s="160">
        <f t="shared" si="845"/>
        <v>1085808.249213527</v>
      </c>
      <c r="Y133" s="160">
        <f t="shared" si="845"/>
        <v>75118.38899999937</v>
      </c>
      <c r="Z133" s="322">
        <f t="shared" si="846"/>
        <v>6.4496228020921573E-2</v>
      </c>
      <c r="AC133" s="449"/>
      <c r="AD133" s="131" t="s">
        <v>15</v>
      </c>
      <c r="AE133" s="156">
        <v>268796.05599999713</v>
      </c>
      <c r="AF133" s="157">
        <v>250556.66299999796</v>
      </c>
      <c r="AG133" s="157">
        <v>16251.006000000076</v>
      </c>
      <c r="AH133" s="322">
        <f t="shared" si="847"/>
        <v>6.0458498691663282E-2</v>
      </c>
      <c r="AI133" s="156">
        <v>15768.021000000017</v>
      </c>
      <c r="AJ133" s="157">
        <v>14987.530000000037</v>
      </c>
      <c r="AK133" s="157">
        <v>705.64099999999996</v>
      </c>
      <c r="AL133" s="322">
        <f t="shared" si="848"/>
        <v>4.47513990500139E-2</v>
      </c>
      <c r="AM133" s="156">
        <v>0</v>
      </c>
      <c r="AN133" s="157">
        <v>0</v>
      </c>
      <c r="AO133" s="157">
        <v>0</v>
      </c>
      <c r="AP133" s="322">
        <f t="shared" si="849"/>
        <v>0</v>
      </c>
      <c r="AQ133" s="156">
        <v>5977.4569999999985</v>
      </c>
      <c r="AR133" s="157">
        <v>5977.4569999999985</v>
      </c>
      <c r="AS133" s="157">
        <v>0</v>
      </c>
      <c r="AT133" s="322">
        <f t="shared" si="850"/>
        <v>0</v>
      </c>
      <c r="AU133" s="156">
        <v>27369.574022000004</v>
      </c>
      <c r="AV133" s="157">
        <v>27369.574022000004</v>
      </c>
      <c r="AW133" s="157">
        <v>0</v>
      </c>
      <c r="AX133" s="322">
        <f t="shared" si="851"/>
        <v>0</v>
      </c>
      <c r="AY133" s="325">
        <f t="shared" si="852"/>
        <v>317911.10802199715</v>
      </c>
      <c r="AZ133" s="160">
        <f t="shared" si="852"/>
        <v>298891.224021998</v>
      </c>
      <c r="BA133" s="160">
        <f t="shared" si="852"/>
        <v>16956.647000000077</v>
      </c>
      <c r="BB133" s="322">
        <f t="shared" si="853"/>
        <v>5.3337699036382205E-2</v>
      </c>
      <c r="BE133" s="449"/>
      <c r="BF133" s="131" t="s">
        <v>15</v>
      </c>
      <c r="BG133" s="326">
        <f t="shared" si="854"/>
        <v>1262010.0630000338</v>
      </c>
      <c r="BH133" s="327">
        <f t="shared" si="854"/>
        <v>1165361.6020000249</v>
      </c>
      <c r="BI133" s="327">
        <f t="shared" si="854"/>
        <v>90140.636999999449</v>
      </c>
      <c r="BJ133" s="322">
        <f t="shared" si="855"/>
        <v>7.1426242660631648E-2</v>
      </c>
      <c r="BK133" s="326">
        <f t="shared" si="856"/>
        <v>15768.021000000017</v>
      </c>
      <c r="BL133" s="327">
        <f t="shared" si="856"/>
        <v>14987.530000000037</v>
      </c>
      <c r="BM133" s="327">
        <f t="shared" si="856"/>
        <v>705.64099999999996</v>
      </c>
      <c r="BN133" s="322">
        <f t="shared" si="857"/>
        <v>4.47513990500139E-2</v>
      </c>
      <c r="BO133" s="326">
        <f t="shared" si="858"/>
        <v>26833.679</v>
      </c>
      <c r="BP133" s="327">
        <f t="shared" si="858"/>
        <v>26356.698499999999</v>
      </c>
      <c r="BQ133" s="327">
        <f t="shared" si="858"/>
        <v>1228.758</v>
      </c>
      <c r="BR133" s="322">
        <f t="shared" si="859"/>
        <v>4.5791633715227792E-2</v>
      </c>
      <c r="BS133" s="326">
        <f t="shared" si="860"/>
        <v>94066.429813500014</v>
      </c>
      <c r="BT133" s="327">
        <f t="shared" si="860"/>
        <v>94066.429813500014</v>
      </c>
      <c r="BU133" s="327">
        <f t="shared" si="860"/>
        <v>0</v>
      </c>
      <c r="BV133" s="322">
        <f t="shared" si="861"/>
        <v>0</v>
      </c>
      <c r="BW133" s="326">
        <f t="shared" si="862"/>
        <v>83927.212921999992</v>
      </c>
      <c r="BX133" s="327">
        <f t="shared" si="862"/>
        <v>83927.212921999992</v>
      </c>
      <c r="BY133" s="327">
        <f t="shared" si="862"/>
        <v>0</v>
      </c>
      <c r="BZ133" s="322">
        <f t="shared" si="863"/>
        <v>0</v>
      </c>
      <c r="CA133" s="325">
        <f t="shared" si="864"/>
        <v>1482605.4057355339</v>
      </c>
      <c r="CB133" s="160">
        <f t="shared" si="864"/>
        <v>1384699.473235525</v>
      </c>
      <c r="CC133" s="160">
        <f t="shared" si="864"/>
        <v>92075.035999999454</v>
      </c>
      <c r="CD133" s="322">
        <f t="shared" si="865"/>
        <v>6.2103534523618033E-2</v>
      </c>
    </row>
    <row r="134" spans="1:82" ht="15">
      <c r="A134" s="452"/>
      <c r="B134" s="132" t="s">
        <v>16</v>
      </c>
      <c r="C134" s="328">
        <f t="shared" ref="C134:E134" si="866">IF(COUNT(C131:C133)=0,"",SUM(C131:C133))</f>
        <v>3675570.2240001466</v>
      </c>
      <c r="D134" s="167">
        <f t="shared" si="866"/>
        <v>3358304.9860001276</v>
      </c>
      <c r="E134" s="167">
        <f t="shared" si="866"/>
        <v>301668.02799999819</v>
      </c>
      <c r="F134" s="329">
        <f t="shared" si="840"/>
        <v>8.207380341428791E-2</v>
      </c>
      <c r="G134" s="328">
        <f t="shared" ref="G134:I134" si="867">IF(COUNT(G131:G133)=0,"",SUM(G131:G133))</f>
        <v>0</v>
      </c>
      <c r="H134" s="167">
        <f t="shared" si="867"/>
        <v>0</v>
      </c>
      <c r="I134" s="167">
        <f t="shared" si="867"/>
        <v>0</v>
      </c>
      <c r="J134" s="329">
        <f t="shared" si="841"/>
        <v>0</v>
      </c>
      <c r="K134" s="328">
        <f t="shared" ref="K134:M134" si="868">IF(COUNT(K131:K133)=0,"",SUM(K131:K133))</f>
        <v>78789.114000000001</v>
      </c>
      <c r="L134" s="167">
        <f t="shared" si="868"/>
        <v>75907.193499999994</v>
      </c>
      <c r="M134" s="167">
        <f t="shared" si="868"/>
        <v>4376.1504999999997</v>
      </c>
      <c r="N134" s="329">
        <f t="shared" si="842"/>
        <v>5.5542577874400256E-2</v>
      </c>
      <c r="O134" s="328">
        <f t="shared" ref="O134:P134" si="869">IF(COUNT(O131:O133)=0,"",SUM(O131:O133))</f>
        <v>280497.72386000003</v>
      </c>
      <c r="P134" s="167">
        <f t="shared" si="869"/>
        <v>280497.72386000003</v>
      </c>
      <c r="Q134" s="167">
        <f t="shared" ref="Q134" si="870">IF(COUNT(Q131:Q133)=0,"",SUM(Q131:Q133))</f>
        <v>0</v>
      </c>
      <c r="R134" s="329">
        <f t="shared" si="843"/>
        <v>0</v>
      </c>
      <c r="S134" s="328">
        <f t="shared" ref="S134:T134" si="871">IF(COUNT(S131:S133)=0,"",SUM(S131:S133))</f>
        <v>168297.40829124997</v>
      </c>
      <c r="T134" s="167">
        <f t="shared" si="871"/>
        <v>168297.40829124997</v>
      </c>
      <c r="U134" s="167">
        <f t="shared" ref="U134" si="872">IF(COUNT(U131:U133)=0,"",SUM(U131:U133))</f>
        <v>0</v>
      </c>
      <c r="V134" s="329">
        <f t="shared" si="844"/>
        <v>0</v>
      </c>
      <c r="W134" s="330">
        <f t="shared" ref="W134:Y134" si="873">IF(COUNT(W131:W133)=0,"",SUM(W131:W133))</f>
        <v>4203154.4701513965</v>
      </c>
      <c r="X134" s="166">
        <f t="shared" si="873"/>
        <v>3883007.3116513779</v>
      </c>
      <c r="Y134" s="166">
        <f t="shared" si="873"/>
        <v>306044.17849999818</v>
      </c>
      <c r="Z134" s="329">
        <f t="shared" si="846"/>
        <v>7.2812974320445228E-2</v>
      </c>
      <c r="AC134" s="449"/>
      <c r="AD134" s="132" t="s">
        <v>16</v>
      </c>
      <c r="AE134" s="328">
        <f t="shared" ref="AE134:AG134" si="874">IF(COUNT(AE131:AE133)=0,"",SUM(AE131:AE133))</f>
        <v>1010111.410999995</v>
      </c>
      <c r="AF134" s="167">
        <f t="shared" si="874"/>
        <v>926647.26899999147</v>
      </c>
      <c r="AG134" s="167">
        <f t="shared" si="874"/>
        <v>77473.463000000134</v>
      </c>
      <c r="AH134" s="329">
        <f t="shared" si="847"/>
        <v>7.6697938619763317E-2</v>
      </c>
      <c r="AI134" s="328">
        <f t="shared" ref="AI134:AK134" si="875">IF(COUNT(AI131:AI133)=0,"",SUM(AI131:AI133))</f>
        <v>23775.99600000005</v>
      </c>
      <c r="AJ134" s="167">
        <f t="shared" si="875"/>
        <v>22692.828000000067</v>
      </c>
      <c r="AK134" s="167">
        <f t="shared" si="875"/>
        <v>949.22200000000009</v>
      </c>
      <c r="AL134" s="329">
        <f t="shared" si="848"/>
        <v>3.9923543055777687E-2</v>
      </c>
      <c r="AM134" s="328">
        <f t="shared" ref="AM134:AO134" si="876">IF(COUNT(AM131:AM133)=0,"",SUM(AM131:AM133))</f>
        <v>0</v>
      </c>
      <c r="AN134" s="167">
        <f t="shared" si="876"/>
        <v>0</v>
      </c>
      <c r="AO134" s="167">
        <f t="shared" si="876"/>
        <v>0</v>
      </c>
      <c r="AP134" s="329">
        <f t="shared" si="849"/>
        <v>0</v>
      </c>
      <c r="AQ134" s="328">
        <f t="shared" ref="AQ134:AS134" si="877">IF(COUNT(AQ131:AQ133)=0,"",SUM(AQ131:AQ133))</f>
        <v>10353.561203000003</v>
      </c>
      <c r="AR134" s="167">
        <f t="shared" si="877"/>
        <v>10353.561203000003</v>
      </c>
      <c r="AS134" s="167">
        <f t="shared" si="877"/>
        <v>0</v>
      </c>
      <c r="AT134" s="329">
        <f t="shared" si="850"/>
        <v>0</v>
      </c>
      <c r="AU134" s="328">
        <f t="shared" ref="AU134:AW134" si="878">IF(COUNT(AU131:AU133)=0,"",SUM(AU131:AU133))</f>
        <v>89687.531862999997</v>
      </c>
      <c r="AV134" s="167">
        <f t="shared" si="878"/>
        <v>89687.531862999997</v>
      </c>
      <c r="AW134" s="167">
        <f t="shared" si="878"/>
        <v>0</v>
      </c>
      <c r="AX134" s="329">
        <f t="shared" si="851"/>
        <v>0</v>
      </c>
      <c r="AY134" s="330">
        <f t="shared" ref="AY134:BA134" si="879">IF(COUNT(AY131:AY133)=0,"",SUM(AY131:AY133))</f>
        <v>1133928.5000659951</v>
      </c>
      <c r="AZ134" s="166">
        <f t="shared" si="879"/>
        <v>1049381.1900659916</v>
      </c>
      <c r="BA134" s="166">
        <f t="shared" si="879"/>
        <v>78422.685000000143</v>
      </c>
      <c r="BB134" s="329">
        <f t="shared" si="853"/>
        <v>6.9160167502127251E-2</v>
      </c>
      <c r="BE134" s="449"/>
      <c r="BF134" s="132" t="s">
        <v>16</v>
      </c>
      <c r="BG134" s="328">
        <f t="shared" ref="BG134:BI134" si="880">IF(COUNT(BG131:BG133)=0,"",SUM(BG131:BG133))</f>
        <v>4685681.6350001423</v>
      </c>
      <c r="BH134" s="167">
        <f t="shared" si="880"/>
        <v>4284952.2550001191</v>
      </c>
      <c r="BI134" s="167">
        <f t="shared" si="880"/>
        <v>379141.49099999835</v>
      </c>
      <c r="BJ134" s="329">
        <f t="shared" si="855"/>
        <v>8.0914906417876353E-2</v>
      </c>
      <c r="BK134" s="328">
        <f t="shared" ref="BK134:BM134" si="881">IF(COUNT(BK131:BK133)=0,"",SUM(BK131:BK133))</f>
        <v>23775.99600000005</v>
      </c>
      <c r="BL134" s="167">
        <f t="shared" si="881"/>
        <v>22692.828000000067</v>
      </c>
      <c r="BM134" s="167">
        <f t="shared" si="881"/>
        <v>949.22200000000009</v>
      </c>
      <c r="BN134" s="329">
        <f t="shared" si="857"/>
        <v>3.9923543055777687E-2</v>
      </c>
      <c r="BO134" s="328">
        <f t="shared" ref="BO134:BQ134" si="882">IF(COUNT(BO131:BO133)=0,"",SUM(BO131:BO133))</f>
        <v>78789.114000000001</v>
      </c>
      <c r="BP134" s="167">
        <f t="shared" si="882"/>
        <v>75907.193499999994</v>
      </c>
      <c r="BQ134" s="167">
        <f t="shared" si="882"/>
        <v>4376.1504999999997</v>
      </c>
      <c r="BR134" s="329">
        <f t="shared" si="859"/>
        <v>5.5542577874400256E-2</v>
      </c>
      <c r="BS134" s="328">
        <f t="shared" ref="BS134:BU134" si="883">IF(COUNT(BS131:BS133)=0,"",SUM(BS131:BS133))</f>
        <v>290851.28506300005</v>
      </c>
      <c r="BT134" s="167">
        <f t="shared" si="883"/>
        <v>290851.28506300005</v>
      </c>
      <c r="BU134" s="167">
        <f t="shared" si="883"/>
        <v>0</v>
      </c>
      <c r="BV134" s="329">
        <f t="shared" si="861"/>
        <v>0</v>
      </c>
      <c r="BW134" s="328">
        <f t="shared" ref="BW134:BY134" si="884">IF(COUNT(BW131:BW133)=0,"",SUM(BW131:BW133))</f>
        <v>257984.94015424995</v>
      </c>
      <c r="BX134" s="167">
        <f t="shared" si="884"/>
        <v>257984.94015424995</v>
      </c>
      <c r="BY134" s="167">
        <f t="shared" si="884"/>
        <v>0</v>
      </c>
      <c r="BZ134" s="329">
        <f t="shared" si="863"/>
        <v>0</v>
      </c>
      <c r="CA134" s="330">
        <f t="shared" ref="CA134:CC134" si="885">IF(COUNT(CA131:CA133)=0,"",SUM(CA131:CA133))</f>
        <v>5337082.9702173928</v>
      </c>
      <c r="CB134" s="166">
        <f t="shared" si="885"/>
        <v>4932388.50171737</v>
      </c>
      <c r="CC134" s="166">
        <f t="shared" si="885"/>
        <v>384466.86349999829</v>
      </c>
      <c r="CD134" s="329">
        <f t="shared" si="865"/>
        <v>7.2036890871932241E-2</v>
      </c>
    </row>
    <row r="135" spans="1:82">
      <c r="A135" s="452"/>
      <c r="B135" s="129" t="s">
        <v>17</v>
      </c>
      <c r="C135" s="170">
        <v>872815.98500002502</v>
      </c>
      <c r="D135" s="171">
        <v>821097.06600003014</v>
      </c>
      <c r="E135" s="171">
        <v>48018.799999999857</v>
      </c>
      <c r="F135" s="331">
        <f t="shared" si="840"/>
        <v>5.5015949324070272E-2</v>
      </c>
      <c r="G135" s="170">
        <v>0</v>
      </c>
      <c r="H135" s="171">
        <v>0</v>
      </c>
      <c r="I135" s="171">
        <v>0</v>
      </c>
      <c r="J135" s="331">
        <f t="shared" si="841"/>
        <v>0</v>
      </c>
      <c r="K135" s="170">
        <v>25975.083999999999</v>
      </c>
      <c r="L135" s="171">
        <v>25038.372500000001</v>
      </c>
      <c r="M135" s="171">
        <v>1068.8554999999999</v>
      </c>
      <c r="N135" s="331">
        <f t="shared" si="842"/>
        <v>4.1149260576019697E-2</v>
      </c>
      <c r="O135" s="170">
        <v>31753.152432499999</v>
      </c>
      <c r="P135" s="171">
        <v>31753.152432499999</v>
      </c>
      <c r="Q135" s="171">
        <v>0</v>
      </c>
      <c r="R135" s="331">
        <f t="shared" si="843"/>
        <v>0</v>
      </c>
      <c r="S135" s="170">
        <v>46770.411291999997</v>
      </c>
      <c r="T135" s="171">
        <v>46770.411291999997</v>
      </c>
      <c r="U135" s="171">
        <v>0</v>
      </c>
      <c r="V135" s="331">
        <f t="shared" si="844"/>
        <v>0</v>
      </c>
      <c r="W135" s="334">
        <f t="shared" ref="W135:Y137" si="886">IF(COUNT(C135,G135,K135,O135,S135)&lt;5,"",SUM(C135,G135,K135,O135,S135))</f>
        <v>977314.63272452506</v>
      </c>
      <c r="X135" s="174">
        <f t="shared" si="886"/>
        <v>924659.00222453021</v>
      </c>
      <c r="Y135" s="174">
        <f t="shared" si="886"/>
        <v>49087.655499999855</v>
      </c>
      <c r="Z135" s="331">
        <f t="shared" si="846"/>
        <v>5.0227075146879699E-2</v>
      </c>
      <c r="AC135" s="449"/>
      <c r="AD135" s="129" t="s">
        <v>17</v>
      </c>
      <c r="AE135" s="170">
        <v>224133.82599999852</v>
      </c>
      <c r="AF135" s="171">
        <v>207861.92099999794</v>
      </c>
      <c r="AG135" s="171">
        <v>14479.849000000067</v>
      </c>
      <c r="AH135" s="331">
        <f t="shared" si="847"/>
        <v>6.4603586430546908E-2</v>
      </c>
      <c r="AI135" s="170">
        <v>17417.409000000014</v>
      </c>
      <c r="AJ135" s="171">
        <v>16205.84599999996</v>
      </c>
      <c r="AK135" s="171">
        <v>1123.1089999999999</v>
      </c>
      <c r="AL135" s="331">
        <f t="shared" si="848"/>
        <v>6.448197892120458E-2</v>
      </c>
      <c r="AM135" s="170">
        <v>0</v>
      </c>
      <c r="AN135" s="171">
        <v>0</v>
      </c>
      <c r="AO135" s="171">
        <v>0</v>
      </c>
      <c r="AP135" s="331">
        <f t="shared" si="849"/>
        <v>0</v>
      </c>
      <c r="AQ135" s="170">
        <v>9713.873000000005</v>
      </c>
      <c r="AR135" s="171">
        <v>9713.873000000005</v>
      </c>
      <c r="AS135" s="171">
        <v>0</v>
      </c>
      <c r="AT135" s="331">
        <f t="shared" si="850"/>
        <v>0</v>
      </c>
      <c r="AU135" s="170">
        <v>23633.158021999996</v>
      </c>
      <c r="AV135" s="171">
        <v>23633.158021999996</v>
      </c>
      <c r="AW135" s="171">
        <v>0</v>
      </c>
      <c r="AX135" s="331">
        <f t="shared" si="851"/>
        <v>0</v>
      </c>
      <c r="AY135" s="334">
        <f t="shared" ref="AY135:BA137" si="887">IF(COUNT(AE135,AI135,AM135,AQ135,AU135)&lt;5,"",SUM(AE135,AI135,AM135,AQ135,AU135))</f>
        <v>274898.26602199854</v>
      </c>
      <c r="AZ135" s="174">
        <f t="shared" si="887"/>
        <v>257414.79802199788</v>
      </c>
      <c r="BA135" s="174">
        <f t="shared" si="887"/>
        <v>15602.958000000068</v>
      </c>
      <c r="BB135" s="331">
        <f t="shared" si="853"/>
        <v>5.6759026623876385E-2</v>
      </c>
      <c r="BE135" s="449"/>
      <c r="BF135" s="129" t="s">
        <v>17</v>
      </c>
      <c r="BG135" s="335">
        <f t="shared" ref="BG135:BI137" si="888">IF(COUNT(C135, AE135)&lt;2, "", C135+AE135)</f>
        <v>1096949.8110000235</v>
      </c>
      <c r="BH135" s="336">
        <f t="shared" si="888"/>
        <v>1028958.9870000281</v>
      </c>
      <c r="BI135" s="336">
        <f t="shared" si="888"/>
        <v>62498.648999999925</v>
      </c>
      <c r="BJ135" s="331">
        <f t="shared" si="855"/>
        <v>5.6974939394012609E-2</v>
      </c>
      <c r="BK135" s="335">
        <f t="shared" ref="BK135:BM137" si="889">IF(COUNT(G135, AI135)&lt;2, "", G135+AI135)</f>
        <v>17417.409000000014</v>
      </c>
      <c r="BL135" s="336">
        <f t="shared" si="889"/>
        <v>16205.84599999996</v>
      </c>
      <c r="BM135" s="336">
        <f t="shared" si="889"/>
        <v>1123.1089999999999</v>
      </c>
      <c r="BN135" s="331">
        <f t="shared" si="857"/>
        <v>6.448197892120458E-2</v>
      </c>
      <c r="BO135" s="335">
        <f t="shared" ref="BO135:BQ137" si="890">IF(COUNT(K135, AM135)&lt;2, "", K135+AM135)</f>
        <v>25975.083999999999</v>
      </c>
      <c r="BP135" s="336">
        <f t="shared" si="890"/>
        <v>25038.372500000001</v>
      </c>
      <c r="BQ135" s="336">
        <f t="shared" si="890"/>
        <v>1068.8554999999999</v>
      </c>
      <c r="BR135" s="331">
        <f t="shared" si="859"/>
        <v>4.1149260576019697E-2</v>
      </c>
      <c r="BS135" s="335">
        <f t="shared" ref="BS135:BU137" si="891">IF(COUNT(O135, AQ135)&lt;2, "", O135+AQ135)</f>
        <v>41467.025432500006</v>
      </c>
      <c r="BT135" s="336">
        <f t="shared" si="891"/>
        <v>41467.025432500006</v>
      </c>
      <c r="BU135" s="336">
        <f t="shared" si="891"/>
        <v>0</v>
      </c>
      <c r="BV135" s="331">
        <f t="shared" si="861"/>
        <v>0</v>
      </c>
      <c r="BW135" s="335">
        <f t="shared" ref="BW135:BY137" si="892">IF(COUNT(S135, AU135)&lt;2, "", S135+AU135)</f>
        <v>70403.569313999993</v>
      </c>
      <c r="BX135" s="336">
        <f t="shared" si="892"/>
        <v>70403.569313999993</v>
      </c>
      <c r="BY135" s="336">
        <f t="shared" si="892"/>
        <v>0</v>
      </c>
      <c r="BZ135" s="331">
        <f t="shared" si="863"/>
        <v>0</v>
      </c>
      <c r="CA135" s="334">
        <f t="shared" ref="CA135:CC137" si="893">IF(COUNT(BG135,BK135,BO135,BS135,BW135)&lt;5,"",SUM(BG135,BK135,BO135,BS135,BW135))</f>
        <v>1252212.8987465235</v>
      </c>
      <c r="CB135" s="174">
        <f t="shared" si="893"/>
        <v>1182073.8002465281</v>
      </c>
      <c r="CC135" s="174">
        <f t="shared" si="893"/>
        <v>64690.613499999919</v>
      </c>
      <c r="CD135" s="331">
        <f t="shared" si="865"/>
        <v>5.1661034289581118E-2</v>
      </c>
    </row>
    <row r="136" spans="1:82">
      <c r="A136" s="452"/>
      <c r="B136" s="130" t="s">
        <v>18</v>
      </c>
      <c r="C136" s="149">
        <v>932884.97800002282</v>
      </c>
      <c r="D136" s="150">
        <v>834316.11900002125</v>
      </c>
      <c r="E136" s="150">
        <v>94752.879999999146</v>
      </c>
      <c r="F136" s="316">
        <f t="shared" si="840"/>
        <v>0.10156973499898808</v>
      </c>
      <c r="G136" s="149">
        <v>0</v>
      </c>
      <c r="H136" s="150">
        <v>0</v>
      </c>
      <c r="I136" s="150">
        <v>0</v>
      </c>
      <c r="J136" s="316">
        <f t="shared" si="841"/>
        <v>0</v>
      </c>
      <c r="K136" s="149">
        <v>27204.875</v>
      </c>
      <c r="L136" s="150">
        <v>26601.571499999998</v>
      </c>
      <c r="M136" s="150">
        <v>1131.3695</v>
      </c>
      <c r="N136" s="316">
        <f t="shared" si="842"/>
        <v>4.1587013356981055E-2</v>
      </c>
      <c r="O136" s="149">
        <v>20611.02595625</v>
      </c>
      <c r="P136" s="150">
        <v>20611.02595625</v>
      </c>
      <c r="Q136" s="150">
        <v>0</v>
      </c>
      <c r="R136" s="316">
        <f t="shared" si="843"/>
        <v>0</v>
      </c>
      <c r="S136" s="149">
        <v>52755.919494249989</v>
      </c>
      <c r="T136" s="150">
        <v>52755.919494249989</v>
      </c>
      <c r="U136" s="150">
        <v>0</v>
      </c>
      <c r="V136" s="316">
        <f t="shared" si="844"/>
        <v>0</v>
      </c>
      <c r="W136" s="319">
        <f t="shared" si="886"/>
        <v>1033456.7984505228</v>
      </c>
      <c r="X136" s="153">
        <f t="shared" si="886"/>
        <v>934284.63595052122</v>
      </c>
      <c r="Y136" s="153">
        <f t="shared" si="886"/>
        <v>95884.249499999147</v>
      </c>
      <c r="Z136" s="316">
        <f t="shared" si="846"/>
        <v>9.2780123604353684E-2</v>
      </c>
      <c r="AC136" s="449"/>
      <c r="AD136" s="130" t="s">
        <v>18</v>
      </c>
      <c r="AE136" s="149">
        <v>247480.13700000019</v>
      </c>
      <c r="AF136" s="150">
        <v>229676.18099999937</v>
      </c>
      <c r="AG136" s="150">
        <v>16517.50700000002</v>
      </c>
      <c r="AH136" s="316">
        <f t="shared" si="847"/>
        <v>6.674275842994222E-2</v>
      </c>
      <c r="AI136" s="149">
        <v>18272.520999999993</v>
      </c>
      <c r="AJ136" s="150">
        <v>17415.417000000001</v>
      </c>
      <c r="AK136" s="150">
        <v>625.24099999999987</v>
      </c>
      <c r="AL136" s="316">
        <f t="shared" si="848"/>
        <v>3.4217555421060954E-2</v>
      </c>
      <c r="AM136" s="149">
        <v>0</v>
      </c>
      <c r="AN136" s="150">
        <v>0</v>
      </c>
      <c r="AO136" s="150">
        <v>0</v>
      </c>
      <c r="AP136" s="316">
        <f t="shared" si="849"/>
        <v>0</v>
      </c>
      <c r="AQ136" s="149">
        <v>1099.0241980000001</v>
      </c>
      <c r="AR136" s="150">
        <v>1099.0241980000001</v>
      </c>
      <c r="AS136" s="150">
        <v>0</v>
      </c>
      <c r="AT136" s="316">
        <f t="shared" si="850"/>
        <v>0</v>
      </c>
      <c r="AU136" s="149">
        <v>21390.9326599999</v>
      </c>
      <c r="AV136" s="150">
        <v>21390.9326599999</v>
      </c>
      <c r="AW136" s="150">
        <v>0</v>
      </c>
      <c r="AX136" s="316">
        <f t="shared" si="851"/>
        <v>0</v>
      </c>
      <c r="AY136" s="319">
        <f t="shared" si="887"/>
        <v>288242.61485800007</v>
      </c>
      <c r="AZ136" s="153">
        <f t="shared" si="887"/>
        <v>269581.55485799926</v>
      </c>
      <c r="BA136" s="153">
        <f t="shared" si="887"/>
        <v>17142.748000000018</v>
      </c>
      <c r="BB136" s="316">
        <f t="shared" si="853"/>
        <v>5.9473329467418359E-2</v>
      </c>
      <c r="BE136" s="449"/>
      <c r="BF136" s="130" t="s">
        <v>18</v>
      </c>
      <c r="BG136" s="320">
        <f t="shared" si="888"/>
        <v>1180365.115000023</v>
      </c>
      <c r="BH136" s="321">
        <f t="shared" si="888"/>
        <v>1063992.3000000205</v>
      </c>
      <c r="BI136" s="321">
        <f t="shared" si="888"/>
        <v>111270.38699999917</v>
      </c>
      <c r="BJ136" s="316">
        <f t="shared" si="855"/>
        <v>9.4267769850176403E-2</v>
      </c>
      <c r="BK136" s="320">
        <f t="shared" si="889"/>
        <v>18272.520999999993</v>
      </c>
      <c r="BL136" s="321">
        <f t="shared" si="889"/>
        <v>17415.417000000001</v>
      </c>
      <c r="BM136" s="321">
        <f t="shared" si="889"/>
        <v>625.24099999999987</v>
      </c>
      <c r="BN136" s="316">
        <f t="shared" si="857"/>
        <v>3.4217555421060954E-2</v>
      </c>
      <c r="BO136" s="320">
        <f t="shared" si="890"/>
        <v>27204.875</v>
      </c>
      <c r="BP136" s="321">
        <f t="shared" si="890"/>
        <v>26601.571499999998</v>
      </c>
      <c r="BQ136" s="321">
        <f t="shared" si="890"/>
        <v>1131.3695</v>
      </c>
      <c r="BR136" s="316">
        <f t="shared" si="859"/>
        <v>4.1587013356981055E-2</v>
      </c>
      <c r="BS136" s="320">
        <f t="shared" si="891"/>
        <v>21710.050154249999</v>
      </c>
      <c r="BT136" s="321">
        <f t="shared" si="891"/>
        <v>21710.050154249999</v>
      </c>
      <c r="BU136" s="321">
        <f t="shared" si="891"/>
        <v>0</v>
      </c>
      <c r="BV136" s="316">
        <f t="shared" si="861"/>
        <v>0</v>
      </c>
      <c r="BW136" s="320">
        <f t="shared" si="892"/>
        <v>74146.852154249893</v>
      </c>
      <c r="BX136" s="321">
        <f t="shared" si="892"/>
        <v>74146.852154249893</v>
      </c>
      <c r="BY136" s="321">
        <f t="shared" si="892"/>
        <v>0</v>
      </c>
      <c r="BZ136" s="316">
        <f t="shared" si="863"/>
        <v>0</v>
      </c>
      <c r="CA136" s="319">
        <f t="shared" si="893"/>
        <v>1321699.4133085227</v>
      </c>
      <c r="CB136" s="153">
        <f t="shared" si="893"/>
        <v>1203866.1908085202</v>
      </c>
      <c r="CC136" s="153">
        <f t="shared" si="893"/>
        <v>113026.99749999917</v>
      </c>
      <c r="CD136" s="316">
        <f t="shared" si="865"/>
        <v>8.5516416487668834E-2</v>
      </c>
    </row>
    <row r="137" spans="1:82">
      <c r="A137" s="452"/>
      <c r="B137" s="131" t="s">
        <v>19</v>
      </c>
      <c r="C137" s="156">
        <v>796002.44199997373</v>
      </c>
      <c r="D137" s="157">
        <v>711697.52299998223</v>
      </c>
      <c r="E137" s="157">
        <v>80521.887999999366</v>
      </c>
      <c r="F137" s="322">
        <f t="shared" si="840"/>
        <v>0.10115784041778357</v>
      </c>
      <c r="G137" s="156">
        <v>0</v>
      </c>
      <c r="H137" s="157">
        <v>0</v>
      </c>
      <c r="I137" s="157">
        <v>0</v>
      </c>
      <c r="J137" s="322">
        <f t="shared" si="841"/>
        <v>0</v>
      </c>
      <c r="K137" s="156">
        <v>14679.4845</v>
      </c>
      <c r="L137" s="157">
        <v>13729.978999999999</v>
      </c>
      <c r="M137" s="157">
        <v>1114.538</v>
      </c>
      <c r="N137" s="322">
        <f t="shared" si="842"/>
        <v>7.5924873247422281E-2</v>
      </c>
      <c r="O137" s="156">
        <v>14278.513188750001</v>
      </c>
      <c r="P137" s="157">
        <v>14278.513188750001</v>
      </c>
      <c r="Q137" s="157">
        <v>0</v>
      </c>
      <c r="R137" s="322">
        <f t="shared" si="843"/>
        <v>0</v>
      </c>
      <c r="S137" s="156">
        <v>56537.965028499995</v>
      </c>
      <c r="T137" s="157">
        <v>56537.965028499995</v>
      </c>
      <c r="U137" s="157">
        <v>0</v>
      </c>
      <c r="V137" s="322">
        <f t="shared" si="844"/>
        <v>0</v>
      </c>
      <c r="W137" s="325">
        <f t="shared" si="886"/>
        <v>881498.40471722372</v>
      </c>
      <c r="X137" s="160">
        <f t="shared" si="886"/>
        <v>796243.98021723225</v>
      </c>
      <c r="Y137" s="160">
        <f t="shared" si="886"/>
        <v>81636.425999999366</v>
      </c>
      <c r="Z137" s="322">
        <f t="shared" si="846"/>
        <v>9.261097418115867E-2</v>
      </c>
      <c r="AC137" s="449"/>
      <c r="AD137" s="131" t="s">
        <v>19</v>
      </c>
      <c r="AE137" s="156">
        <v>215696.46599999987</v>
      </c>
      <c r="AF137" s="157">
        <v>186328.40599999999</v>
      </c>
      <c r="AG137" s="157">
        <v>28227.99499999997</v>
      </c>
      <c r="AH137" s="322">
        <f t="shared" si="847"/>
        <v>0.13086906579174082</v>
      </c>
      <c r="AI137" s="156">
        <v>18063.014000000065</v>
      </c>
      <c r="AJ137" s="157">
        <v>16807.009000000024</v>
      </c>
      <c r="AK137" s="157">
        <v>1137.8379999999981</v>
      </c>
      <c r="AL137" s="322">
        <f t="shared" si="848"/>
        <v>6.2992698782163042E-2</v>
      </c>
      <c r="AM137" s="156">
        <v>0</v>
      </c>
      <c r="AN137" s="157">
        <v>0</v>
      </c>
      <c r="AO137" s="157">
        <v>0</v>
      </c>
      <c r="AP137" s="322">
        <f t="shared" si="849"/>
        <v>0</v>
      </c>
      <c r="AQ137" s="156">
        <v>428.17832800000014</v>
      </c>
      <c r="AR137" s="157">
        <v>428.17832800000014</v>
      </c>
      <c r="AS137" s="157">
        <v>0</v>
      </c>
      <c r="AT137" s="322">
        <f t="shared" si="850"/>
        <v>0</v>
      </c>
      <c r="AU137" s="156">
        <v>20349.804297999999</v>
      </c>
      <c r="AV137" s="157">
        <v>20349.804297999999</v>
      </c>
      <c r="AW137" s="157">
        <v>0</v>
      </c>
      <c r="AX137" s="322">
        <f t="shared" si="851"/>
        <v>0</v>
      </c>
      <c r="AY137" s="325">
        <f t="shared" si="887"/>
        <v>254537.46262599993</v>
      </c>
      <c r="AZ137" s="160">
        <f t="shared" si="887"/>
        <v>223913.39762600002</v>
      </c>
      <c r="BA137" s="160">
        <f t="shared" si="887"/>
        <v>29365.83299999997</v>
      </c>
      <c r="BB137" s="322">
        <f t="shared" si="853"/>
        <v>0.11536939473286151</v>
      </c>
      <c r="BE137" s="449"/>
      <c r="BF137" s="131" t="s">
        <v>19</v>
      </c>
      <c r="BG137" s="326">
        <f t="shared" si="888"/>
        <v>1011698.9079999736</v>
      </c>
      <c r="BH137" s="327">
        <f t="shared" si="888"/>
        <v>898025.92899998219</v>
      </c>
      <c r="BI137" s="327">
        <f t="shared" si="888"/>
        <v>108749.88299999933</v>
      </c>
      <c r="BJ137" s="322">
        <f t="shared" si="855"/>
        <v>0.10749234000359538</v>
      </c>
      <c r="BK137" s="326">
        <f t="shared" si="889"/>
        <v>18063.014000000065</v>
      </c>
      <c r="BL137" s="327">
        <f t="shared" si="889"/>
        <v>16807.009000000024</v>
      </c>
      <c r="BM137" s="327">
        <f t="shared" si="889"/>
        <v>1137.8379999999981</v>
      </c>
      <c r="BN137" s="322">
        <f t="shared" si="857"/>
        <v>6.2992698782163042E-2</v>
      </c>
      <c r="BO137" s="326">
        <f t="shared" si="890"/>
        <v>14679.4845</v>
      </c>
      <c r="BP137" s="327">
        <f t="shared" si="890"/>
        <v>13729.978999999999</v>
      </c>
      <c r="BQ137" s="327">
        <f t="shared" si="890"/>
        <v>1114.538</v>
      </c>
      <c r="BR137" s="322">
        <f t="shared" si="859"/>
        <v>7.5924873247422281E-2</v>
      </c>
      <c r="BS137" s="326">
        <f t="shared" si="891"/>
        <v>14706.691516750001</v>
      </c>
      <c r="BT137" s="327">
        <f t="shared" si="891"/>
        <v>14706.691516750001</v>
      </c>
      <c r="BU137" s="327">
        <f t="shared" si="891"/>
        <v>0</v>
      </c>
      <c r="BV137" s="322">
        <f t="shared" si="861"/>
        <v>0</v>
      </c>
      <c r="BW137" s="326">
        <f t="shared" si="892"/>
        <v>76887.769326499998</v>
      </c>
      <c r="BX137" s="327">
        <f t="shared" si="892"/>
        <v>76887.769326499998</v>
      </c>
      <c r="BY137" s="327">
        <f t="shared" si="892"/>
        <v>0</v>
      </c>
      <c r="BZ137" s="322">
        <f t="shared" si="863"/>
        <v>0</v>
      </c>
      <c r="CA137" s="325">
        <f t="shared" si="893"/>
        <v>1136035.8673432237</v>
      </c>
      <c r="CB137" s="160">
        <f t="shared" si="893"/>
        <v>1020157.3778432324</v>
      </c>
      <c r="CC137" s="160">
        <f t="shared" si="893"/>
        <v>111002.25899999934</v>
      </c>
      <c r="CD137" s="322">
        <f t="shared" si="865"/>
        <v>9.7710171123023964E-2</v>
      </c>
    </row>
    <row r="138" spans="1:82" ht="15">
      <c r="A138" s="452"/>
      <c r="B138" s="132" t="s">
        <v>20</v>
      </c>
      <c r="C138" s="328">
        <f t="shared" ref="C138:E138" si="894">IF(COUNT(C135:C137)=0,"",SUM(C135:C137))</f>
        <v>2601703.4050000217</v>
      </c>
      <c r="D138" s="167">
        <f t="shared" si="894"/>
        <v>2367110.7080000336</v>
      </c>
      <c r="E138" s="167">
        <f t="shared" si="894"/>
        <v>223293.56799999837</v>
      </c>
      <c r="F138" s="329">
        <f t="shared" si="840"/>
        <v>8.5825912196934875E-2</v>
      </c>
      <c r="G138" s="328">
        <f t="shared" ref="G138:I138" si="895">IF(COUNT(G135:G137)=0,"",SUM(G135:G137))</f>
        <v>0</v>
      </c>
      <c r="H138" s="167">
        <f t="shared" si="895"/>
        <v>0</v>
      </c>
      <c r="I138" s="167">
        <f t="shared" si="895"/>
        <v>0</v>
      </c>
      <c r="J138" s="329">
        <f t="shared" si="841"/>
        <v>0</v>
      </c>
      <c r="K138" s="328">
        <f t="shared" ref="K138:M138" si="896">IF(COUNT(K135:K137)=0,"",SUM(K135:K137))</f>
        <v>67859.443500000008</v>
      </c>
      <c r="L138" s="167">
        <f t="shared" si="896"/>
        <v>65369.923000000003</v>
      </c>
      <c r="M138" s="167">
        <f t="shared" si="896"/>
        <v>3314.7629999999999</v>
      </c>
      <c r="N138" s="329">
        <f t="shared" si="842"/>
        <v>4.8847482812027478E-2</v>
      </c>
      <c r="O138" s="328">
        <f t="shared" ref="O138:P138" si="897">IF(COUNT(O135:O137)=0,"",SUM(O135:O137))</f>
        <v>66642.691577499994</v>
      </c>
      <c r="P138" s="167">
        <f t="shared" si="897"/>
        <v>66642.691577499994</v>
      </c>
      <c r="Q138" s="167">
        <f t="shared" ref="Q138" si="898">IF(COUNT(Q135:Q137)=0,"",SUM(Q135:Q137))</f>
        <v>0</v>
      </c>
      <c r="R138" s="329">
        <f t="shared" si="843"/>
        <v>0</v>
      </c>
      <c r="S138" s="328">
        <f t="shared" ref="S138:T138" si="899">IF(COUNT(S135:S137)=0,"",SUM(S135:S137))</f>
        <v>156064.29581474996</v>
      </c>
      <c r="T138" s="167">
        <f t="shared" si="899"/>
        <v>156064.29581474996</v>
      </c>
      <c r="U138" s="167">
        <f t="shared" ref="U138" si="900">IF(COUNT(U135:U137)=0,"",SUM(U135:U137))</f>
        <v>0</v>
      </c>
      <c r="V138" s="329">
        <f t="shared" si="844"/>
        <v>0</v>
      </c>
      <c r="W138" s="330">
        <f t="shared" ref="W138:Y138" si="901">IF(COUNT(W135:W137)=0,"",SUM(W135:W137))</f>
        <v>2892269.8358922717</v>
      </c>
      <c r="X138" s="166">
        <f t="shared" si="901"/>
        <v>2655187.6183922836</v>
      </c>
      <c r="Y138" s="166">
        <f t="shared" si="901"/>
        <v>226608.33099999838</v>
      </c>
      <c r="Z138" s="329">
        <f t="shared" si="846"/>
        <v>7.8349650571275006E-2</v>
      </c>
      <c r="AC138" s="449"/>
      <c r="AD138" s="132" t="s">
        <v>20</v>
      </c>
      <c r="AE138" s="328">
        <f t="shared" ref="AE138:AG138" si="902">IF(COUNT(AE135:AE137)=0,"",SUM(AE135:AE137))</f>
        <v>687310.42899999861</v>
      </c>
      <c r="AF138" s="167">
        <f t="shared" si="902"/>
        <v>623866.50799999724</v>
      </c>
      <c r="AG138" s="167">
        <f t="shared" si="902"/>
        <v>59225.351000000053</v>
      </c>
      <c r="AH138" s="329">
        <f t="shared" si="847"/>
        <v>8.6169725499684185E-2</v>
      </c>
      <c r="AI138" s="328">
        <f t="shared" ref="AI138:AK138" si="903">IF(COUNT(AI135:AI137)=0,"",SUM(AI135:AI137))</f>
        <v>53752.944000000076</v>
      </c>
      <c r="AJ138" s="167">
        <f t="shared" si="903"/>
        <v>50428.271999999983</v>
      </c>
      <c r="AK138" s="167">
        <f t="shared" si="903"/>
        <v>2886.1879999999983</v>
      </c>
      <c r="AL138" s="329">
        <f t="shared" si="848"/>
        <v>5.3693580020472816E-2</v>
      </c>
      <c r="AM138" s="328">
        <f t="shared" ref="AM138:AO138" si="904">IF(COUNT(AM135:AM137)=0,"",SUM(AM135:AM137))</f>
        <v>0</v>
      </c>
      <c r="AN138" s="167">
        <f t="shared" si="904"/>
        <v>0</v>
      </c>
      <c r="AO138" s="167">
        <f t="shared" si="904"/>
        <v>0</v>
      </c>
      <c r="AP138" s="329">
        <f t="shared" si="849"/>
        <v>0</v>
      </c>
      <c r="AQ138" s="328">
        <f t="shared" ref="AQ138:AS138" si="905">IF(COUNT(AQ135:AQ137)=0,"",SUM(AQ135:AQ137))</f>
        <v>11241.075526000006</v>
      </c>
      <c r="AR138" s="167">
        <f t="shared" si="905"/>
        <v>11241.075526000006</v>
      </c>
      <c r="AS138" s="167">
        <f t="shared" si="905"/>
        <v>0</v>
      </c>
      <c r="AT138" s="329">
        <f t="shared" si="850"/>
        <v>0</v>
      </c>
      <c r="AU138" s="328">
        <f t="shared" ref="AU138:AW138" si="906">IF(COUNT(AU135:AU137)=0,"",SUM(AU135:AU137))</f>
        <v>65373.894979999895</v>
      </c>
      <c r="AV138" s="167">
        <f t="shared" si="906"/>
        <v>65373.894979999895</v>
      </c>
      <c r="AW138" s="167">
        <f t="shared" si="906"/>
        <v>0</v>
      </c>
      <c r="AX138" s="329">
        <f t="shared" si="851"/>
        <v>0</v>
      </c>
      <c r="AY138" s="330">
        <f t="shared" ref="AY138:BA138" si="907">IF(COUNT(AY135:AY137)=0,"",SUM(AY135:AY137))</f>
        <v>817678.34350599861</v>
      </c>
      <c r="AZ138" s="166">
        <f t="shared" si="907"/>
        <v>750909.7505059971</v>
      </c>
      <c r="BA138" s="166">
        <f t="shared" si="907"/>
        <v>62111.539000000055</v>
      </c>
      <c r="BB138" s="329">
        <f t="shared" si="853"/>
        <v>7.5960846331922446E-2</v>
      </c>
      <c r="BE138" s="449"/>
      <c r="BF138" s="132" t="s">
        <v>20</v>
      </c>
      <c r="BG138" s="328">
        <f t="shared" ref="BG138:BI138" si="908">IF(COUNT(BG135:BG137)=0,"",SUM(BG135:BG137))</f>
        <v>3289013.8340000203</v>
      </c>
      <c r="BH138" s="167">
        <f t="shared" si="908"/>
        <v>2990977.2160000307</v>
      </c>
      <c r="BI138" s="167">
        <f t="shared" si="908"/>
        <v>282518.91899999842</v>
      </c>
      <c r="BJ138" s="329">
        <f t="shared" si="855"/>
        <v>8.5897759407234126E-2</v>
      </c>
      <c r="BK138" s="328">
        <f t="shared" ref="BK138:BM138" si="909">IF(COUNT(BK135:BK137)=0,"",SUM(BK135:BK137))</f>
        <v>53752.944000000076</v>
      </c>
      <c r="BL138" s="167">
        <f t="shared" si="909"/>
        <v>50428.271999999983</v>
      </c>
      <c r="BM138" s="167">
        <f t="shared" si="909"/>
        <v>2886.1879999999983</v>
      </c>
      <c r="BN138" s="329">
        <f t="shared" si="857"/>
        <v>5.3693580020472816E-2</v>
      </c>
      <c r="BO138" s="328">
        <f t="shared" ref="BO138:BQ138" si="910">IF(COUNT(BO135:BO137)=0,"",SUM(BO135:BO137))</f>
        <v>67859.443500000008</v>
      </c>
      <c r="BP138" s="167">
        <f t="shared" si="910"/>
        <v>65369.923000000003</v>
      </c>
      <c r="BQ138" s="167">
        <f t="shared" si="910"/>
        <v>3314.7629999999999</v>
      </c>
      <c r="BR138" s="329">
        <f t="shared" si="859"/>
        <v>4.8847482812027478E-2</v>
      </c>
      <c r="BS138" s="328">
        <f t="shared" ref="BS138:BU138" si="911">IF(COUNT(BS135:BS137)=0,"",SUM(BS135:BS137))</f>
        <v>77883.767103500009</v>
      </c>
      <c r="BT138" s="167">
        <f t="shared" si="911"/>
        <v>77883.767103500009</v>
      </c>
      <c r="BU138" s="167">
        <f t="shared" si="911"/>
        <v>0</v>
      </c>
      <c r="BV138" s="329">
        <f t="shared" si="861"/>
        <v>0</v>
      </c>
      <c r="BW138" s="328">
        <f t="shared" ref="BW138:BY138" si="912">IF(COUNT(BW135:BW137)=0,"",SUM(BW135:BW137))</f>
        <v>221438.19079474988</v>
      </c>
      <c r="BX138" s="167">
        <f t="shared" si="912"/>
        <v>221438.19079474988</v>
      </c>
      <c r="BY138" s="167">
        <f t="shared" si="912"/>
        <v>0</v>
      </c>
      <c r="BZ138" s="329">
        <f t="shared" si="863"/>
        <v>0</v>
      </c>
      <c r="CA138" s="330">
        <f t="shared" ref="CA138:CC138" si="913">IF(COUNT(CA135:CA137)=0,"",SUM(CA135:CA137))</f>
        <v>3709948.1793982699</v>
      </c>
      <c r="CB138" s="166">
        <f t="shared" si="913"/>
        <v>3406097.3688982804</v>
      </c>
      <c r="CC138" s="166">
        <f t="shared" si="913"/>
        <v>288719.86999999842</v>
      </c>
      <c r="CD138" s="329">
        <f t="shared" si="865"/>
        <v>7.7823154405037259E-2</v>
      </c>
    </row>
    <row r="139" spans="1:82">
      <c r="A139" s="452"/>
      <c r="B139" s="129" t="s">
        <v>21</v>
      </c>
      <c r="C139" s="170">
        <v>523292.52099995484</v>
      </c>
      <c r="D139" s="171">
        <v>505534.14399995538</v>
      </c>
      <c r="E139" s="171">
        <v>16532.479000000021</v>
      </c>
      <c r="F139" s="331">
        <f t="shared" si="840"/>
        <v>3.1593188009659032E-2</v>
      </c>
      <c r="G139" s="170">
        <v>0</v>
      </c>
      <c r="H139" s="171">
        <v>0</v>
      </c>
      <c r="I139" s="171">
        <v>0</v>
      </c>
      <c r="J139" s="331">
        <f t="shared" si="841"/>
        <v>0</v>
      </c>
      <c r="K139" s="170">
        <v>28477.5615</v>
      </c>
      <c r="L139" s="171">
        <v>28333.430499999999</v>
      </c>
      <c r="M139" s="171">
        <v>749.62099999999998</v>
      </c>
      <c r="N139" s="331">
        <f t="shared" si="842"/>
        <v>2.6323215911587091E-2</v>
      </c>
      <c r="O139" s="170">
        <v>17310.771312749999</v>
      </c>
      <c r="P139" s="171">
        <v>17310.771312749999</v>
      </c>
      <c r="Q139" s="171">
        <v>0</v>
      </c>
      <c r="R139" s="331">
        <f t="shared" si="843"/>
        <v>0</v>
      </c>
      <c r="S139" s="170">
        <v>24487.643786750006</v>
      </c>
      <c r="T139" s="171">
        <v>24487.643786750006</v>
      </c>
      <c r="U139" s="171">
        <v>0</v>
      </c>
      <c r="V139" s="331">
        <f t="shared" si="844"/>
        <v>0</v>
      </c>
      <c r="W139" s="334">
        <f t="shared" ref="W139:Y141" si="914">IF(COUNT(C139,G139,K139,O139,S139)&lt;5,"",SUM(C139,G139,K139,O139,S139))</f>
        <v>593568.49759945483</v>
      </c>
      <c r="X139" s="174">
        <f t="shared" si="914"/>
        <v>575665.98959945538</v>
      </c>
      <c r="Y139" s="174">
        <f t="shared" si="914"/>
        <v>17282.10000000002</v>
      </c>
      <c r="Z139" s="331">
        <f t="shared" si="846"/>
        <v>2.9115595032238605E-2</v>
      </c>
      <c r="AC139" s="449"/>
      <c r="AD139" s="129" t="s">
        <v>21</v>
      </c>
      <c r="AE139" s="170">
        <v>147247.82099999717</v>
      </c>
      <c r="AF139" s="171">
        <v>129488.49599999689</v>
      </c>
      <c r="AG139" s="171">
        <v>16768.665999999899</v>
      </c>
      <c r="AH139" s="331">
        <f t="shared" si="847"/>
        <v>0.11388057144832195</v>
      </c>
      <c r="AI139" s="170">
        <v>17378.139000000054</v>
      </c>
      <c r="AJ139" s="171">
        <v>16589.518000000047</v>
      </c>
      <c r="AK139" s="171">
        <v>712.40799999999979</v>
      </c>
      <c r="AL139" s="331">
        <f t="shared" si="848"/>
        <v>4.0994493138764604E-2</v>
      </c>
      <c r="AM139" s="170">
        <v>0</v>
      </c>
      <c r="AN139" s="171">
        <v>0</v>
      </c>
      <c r="AO139" s="171">
        <v>0</v>
      </c>
      <c r="AP139" s="331">
        <f t="shared" si="849"/>
        <v>0</v>
      </c>
      <c r="AQ139" s="170">
        <v>431.80187499999988</v>
      </c>
      <c r="AR139" s="171">
        <v>431.80187499999988</v>
      </c>
      <c r="AS139" s="171">
        <v>0</v>
      </c>
      <c r="AT139" s="331">
        <f t="shared" si="850"/>
        <v>0</v>
      </c>
      <c r="AU139" s="170">
        <v>19674.159872</v>
      </c>
      <c r="AV139" s="171">
        <v>19674.159872</v>
      </c>
      <c r="AW139" s="171">
        <v>0</v>
      </c>
      <c r="AX139" s="331">
        <f t="shared" si="851"/>
        <v>0</v>
      </c>
      <c r="AY139" s="334">
        <f t="shared" ref="AY139:BA141" si="915">IF(COUNT(AE139,AI139,AM139,AQ139,AU139)&lt;5,"",SUM(AE139,AI139,AM139,AQ139,AU139))</f>
        <v>184731.92174699722</v>
      </c>
      <c r="AZ139" s="174">
        <f t="shared" si="915"/>
        <v>166183.97574699693</v>
      </c>
      <c r="BA139" s="174">
        <f t="shared" si="915"/>
        <v>17481.073999999899</v>
      </c>
      <c r="BB139" s="331">
        <f t="shared" si="853"/>
        <v>9.4629416695731688E-2</v>
      </c>
      <c r="BE139" s="449"/>
      <c r="BF139" s="129" t="s">
        <v>21</v>
      </c>
      <c r="BG139" s="335">
        <f t="shared" ref="BG139:BI141" si="916">IF(COUNT(C139, AE139)&lt;2, "", C139+AE139)</f>
        <v>670540.34199995198</v>
      </c>
      <c r="BH139" s="336">
        <f t="shared" si="916"/>
        <v>635022.63999995228</v>
      </c>
      <c r="BI139" s="336">
        <f t="shared" si="916"/>
        <v>33301.144999999917</v>
      </c>
      <c r="BJ139" s="331">
        <f t="shared" si="855"/>
        <v>4.9663149126383664E-2</v>
      </c>
      <c r="BK139" s="335">
        <f t="shared" ref="BK139:BM141" si="917">IF(COUNT(G139, AI139)&lt;2, "", G139+AI139)</f>
        <v>17378.139000000054</v>
      </c>
      <c r="BL139" s="336">
        <f t="shared" si="917"/>
        <v>16589.518000000047</v>
      </c>
      <c r="BM139" s="336">
        <f t="shared" si="917"/>
        <v>712.40799999999979</v>
      </c>
      <c r="BN139" s="331">
        <f t="shared" si="857"/>
        <v>4.0994493138764604E-2</v>
      </c>
      <c r="BO139" s="335">
        <f t="shared" ref="BO139:BQ141" si="918">IF(COUNT(K139, AM139)&lt;2, "", K139+AM139)</f>
        <v>28477.5615</v>
      </c>
      <c r="BP139" s="336">
        <f t="shared" si="918"/>
        <v>28333.430499999999</v>
      </c>
      <c r="BQ139" s="336">
        <f t="shared" si="918"/>
        <v>749.62099999999998</v>
      </c>
      <c r="BR139" s="331">
        <f t="shared" si="859"/>
        <v>2.6323215911587091E-2</v>
      </c>
      <c r="BS139" s="335">
        <f t="shared" ref="BS139:BU141" si="919">IF(COUNT(O139, AQ139)&lt;2, "", O139+AQ139)</f>
        <v>17742.57318775</v>
      </c>
      <c r="BT139" s="336">
        <f t="shared" si="919"/>
        <v>17742.57318775</v>
      </c>
      <c r="BU139" s="336">
        <f t="shared" si="919"/>
        <v>0</v>
      </c>
      <c r="BV139" s="331">
        <f t="shared" si="861"/>
        <v>0</v>
      </c>
      <c r="BW139" s="335">
        <f t="shared" ref="BW139:BY141" si="920">IF(COUNT(S139, AU139)&lt;2, "", S139+AU139)</f>
        <v>44161.80365875001</v>
      </c>
      <c r="BX139" s="336">
        <f t="shared" si="920"/>
        <v>44161.80365875001</v>
      </c>
      <c r="BY139" s="336">
        <f t="shared" si="920"/>
        <v>0</v>
      </c>
      <c r="BZ139" s="331">
        <f t="shared" si="863"/>
        <v>0</v>
      </c>
      <c r="CA139" s="334">
        <f t="shared" ref="CA139:CC141" si="921">IF(COUNT(BG139,BK139,BO139,BS139,BW139)&lt;5,"",SUM(BG139,BK139,BO139,BS139,BW139))</f>
        <v>778300.41934645199</v>
      </c>
      <c r="CB139" s="174">
        <f t="shared" si="921"/>
        <v>741849.96534645231</v>
      </c>
      <c r="CC139" s="174">
        <f t="shared" si="921"/>
        <v>34763.173999999919</v>
      </c>
      <c r="CD139" s="331">
        <f t="shared" si="865"/>
        <v>4.4665495656794021E-2</v>
      </c>
    </row>
    <row r="140" spans="1:82">
      <c r="A140" s="452"/>
      <c r="B140" s="130" t="s">
        <v>22</v>
      </c>
      <c r="C140" s="149">
        <v>514672.88799996488</v>
      </c>
      <c r="D140" s="150">
        <v>494482.68999997189</v>
      </c>
      <c r="E140" s="150">
        <v>18205.021000000317</v>
      </c>
      <c r="F140" s="316">
        <f t="shared" si="840"/>
        <v>3.5372022549595733E-2</v>
      </c>
      <c r="G140" s="149">
        <v>0</v>
      </c>
      <c r="H140" s="150">
        <v>0</v>
      </c>
      <c r="I140" s="150">
        <v>0</v>
      </c>
      <c r="J140" s="316">
        <f t="shared" si="841"/>
        <v>0</v>
      </c>
      <c r="K140" s="149">
        <v>26937.062999999998</v>
      </c>
      <c r="L140" s="150">
        <v>26884.569</v>
      </c>
      <c r="M140" s="150">
        <v>596.62699999999995</v>
      </c>
      <c r="N140" s="316">
        <f t="shared" si="842"/>
        <v>2.2148925441500433E-2</v>
      </c>
      <c r="O140" s="149">
        <v>5869.5130497500004</v>
      </c>
      <c r="P140" s="150">
        <v>5869.5130497500004</v>
      </c>
      <c r="Q140" s="150">
        <v>0</v>
      </c>
      <c r="R140" s="316">
        <f t="shared" si="843"/>
        <v>0</v>
      </c>
      <c r="S140" s="149">
        <v>45635.122265249986</v>
      </c>
      <c r="T140" s="150">
        <v>45635.122265249986</v>
      </c>
      <c r="U140" s="150">
        <v>0</v>
      </c>
      <c r="V140" s="316">
        <f t="shared" si="844"/>
        <v>0</v>
      </c>
      <c r="W140" s="319">
        <f t="shared" si="914"/>
        <v>593114.58631496481</v>
      </c>
      <c r="X140" s="153">
        <f t="shared" si="914"/>
        <v>572871.89431497187</v>
      </c>
      <c r="Y140" s="153">
        <f t="shared" si="914"/>
        <v>18801.648000000318</v>
      </c>
      <c r="Z140" s="316">
        <f t="shared" si="846"/>
        <v>3.1699857723640569E-2</v>
      </c>
      <c r="AC140" s="449"/>
      <c r="AD140" s="130" t="s">
        <v>22</v>
      </c>
      <c r="AE140" s="149">
        <v>134703.91399999679</v>
      </c>
      <c r="AF140" s="150">
        <v>122035.4849999983</v>
      </c>
      <c r="AG140" s="150">
        <v>11978.09600000006</v>
      </c>
      <c r="AH140" s="316">
        <f t="shared" si="847"/>
        <v>8.89216626623065E-2</v>
      </c>
      <c r="AI140" s="149">
        <v>18810.509000000064</v>
      </c>
      <c r="AJ140" s="150">
        <v>17961.570000000069</v>
      </c>
      <c r="AK140" s="150">
        <v>783.74100000000055</v>
      </c>
      <c r="AL140" s="316">
        <f t="shared" si="848"/>
        <v>4.1665060738122393E-2</v>
      </c>
      <c r="AM140" s="149">
        <v>0</v>
      </c>
      <c r="AN140" s="150">
        <v>0</v>
      </c>
      <c r="AO140" s="150">
        <v>0</v>
      </c>
      <c r="AP140" s="316">
        <f t="shared" si="849"/>
        <v>0</v>
      </c>
      <c r="AQ140" s="149">
        <v>162.34667099999965</v>
      </c>
      <c r="AR140" s="150">
        <v>162.34667099999965</v>
      </c>
      <c r="AS140" s="150">
        <v>0</v>
      </c>
      <c r="AT140" s="316">
        <f t="shared" si="850"/>
        <v>0</v>
      </c>
      <c r="AU140" s="149">
        <v>19141.374641999999</v>
      </c>
      <c r="AV140" s="150">
        <v>19141.374641999999</v>
      </c>
      <c r="AW140" s="150">
        <v>0</v>
      </c>
      <c r="AX140" s="316">
        <f t="shared" si="851"/>
        <v>0</v>
      </c>
      <c r="AY140" s="319">
        <f t="shared" si="915"/>
        <v>172818.14431299688</v>
      </c>
      <c r="AZ140" s="153">
        <f t="shared" si="915"/>
        <v>159300.77631299838</v>
      </c>
      <c r="BA140" s="153">
        <f t="shared" si="915"/>
        <v>12761.83700000006</v>
      </c>
      <c r="BB140" s="316">
        <f t="shared" si="853"/>
        <v>7.3845469471577344E-2</v>
      </c>
      <c r="BE140" s="449"/>
      <c r="BF140" s="130" t="s">
        <v>22</v>
      </c>
      <c r="BG140" s="320">
        <f t="shared" si="916"/>
        <v>649376.80199996172</v>
      </c>
      <c r="BH140" s="321">
        <f t="shared" si="916"/>
        <v>616518.17499997024</v>
      </c>
      <c r="BI140" s="321">
        <f t="shared" si="916"/>
        <v>30183.117000000377</v>
      </c>
      <c r="BJ140" s="316">
        <f t="shared" si="855"/>
        <v>4.6480128189122095E-2</v>
      </c>
      <c r="BK140" s="320">
        <f t="shared" si="917"/>
        <v>18810.509000000064</v>
      </c>
      <c r="BL140" s="321">
        <f t="shared" si="917"/>
        <v>17961.570000000069</v>
      </c>
      <c r="BM140" s="321">
        <f t="shared" si="917"/>
        <v>783.74100000000055</v>
      </c>
      <c r="BN140" s="316">
        <f t="shared" si="857"/>
        <v>4.1665060738122393E-2</v>
      </c>
      <c r="BO140" s="320">
        <f t="shared" si="918"/>
        <v>26937.062999999998</v>
      </c>
      <c r="BP140" s="321">
        <f t="shared" si="918"/>
        <v>26884.569</v>
      </c>
      <c r="BQ140" s="321">
        <f t="shared" si="918"/>
        <v>596.62699999999995</v>
      </c>
      <c r="BR140" s="316">
        <f t="shared" si="859"/>
        <v>2.2148925441500433E-2</v>
      </c>
      <c r="BS140" s="320">
        <f t="shared" si="919"/>
        <v>6031.8597207499997</v>
      </c>
      <c r="BT140" s="321">
        <f t="shared" si="919"/>
        <v>6031.8597207499997</v>
      </c>
      <c r="BU140" s="321">
        <f t="shared" si="919"/>
        <v>0</v>
      </c>
      <c r="BV140" s="316">
        <f t="shared" si="861"/>
        <v>0</v>
      </c>
      <c r="BW140" s="320">
        <f t="shared" si="920"/>
        <v>64776.496907249981</v>
      </c>
      <c r="BX140" s="321">
        <f t="shared" si="920"/>
        <v>64776.496907249981</v>
      </c>
      <c r="BY140" s="321">
        <f t="shared" si="920"/>
        <v>0</v>
      </c>
      <c r="BZ140" s="316">
        <f t="shared" si="863"/>
        <v>0</v>
      </c>
      <c r="CA140" s="319">
        <f t="shared" si="921"/>
        <v>765932.73062796181</v>
      </c>
      <c r="CB140" s="153">
        <f t="shared" si="921"/>
        <v>732172.67062797036</v>
      </c>
      <c r="CC140" s="153">
        <f t="shared" si="921"/>
        <v>31563.485000000379</v>
      </c>
      <c r="CD140" s="316">
        <f t="shared" si="865"/>
        <v>4.1209212947620824E-2</v>
      </c>
    </row>
    <row r="141" spans="1:82">
      <c r="A141" s="452"/>
      <c r="B141" s="131" t="s">
        <v>23</v>
      </c>
      <c r="C141" s="156">
        <v>682706.99699997413</v>
      </c>
      <c r="D141" s="157">
        <v>632033.785999969</v>
      </c>
      <c r="E141" s="157">
        <v>47988.226000000184</v>
      </c>
      <c r="F141" s="322">
        <f t="shared" si="840"/>
        <v>7.0291100297602493E-2</v>
      </c>
      <c r="G141" s="156">
        <v>0</v>
      </c>
      <c r="H141" s="157">
        <v>0</v>
      </c>
      <c r="I141" s="157">
        <v>0</v>
      </c>
      <c r="J141" s="322">
        <f t="shared" si="841"/>
        <v>0</v>
      </c>
      <c r="K141" s="156">
        <v>28090.857</v>
      </c>
      <c r="L141" s="157">
        <v>27135.842499999999</v>
      </c>
      <c r="M141" s="157">
        <v>663.78099999999995</v>
      </c>
      <c r="N141" s="322">
        <f t="shared" si="842"/>
        <v>2.3629788154914604E-2</v>
      </c>
      <c r="O141" s="156">
        <v>23852.502147249994</v>
      </c>
      <c r="P141" s="157">
        <v>23852.502147249994</v>
      </c>
      <c r="Q141" s="157">
        <v>0</v>
      </c>
      <c r="R141" s="322">
        <f t="shared" si="843"/>
        <v>0</v>
      </c>
      <c r="S141" s="156">
        <v>57639.753510999981</v>
      </c>
      <c r="T141" s="157">
        <v>57639.753510999981</v>
      </c>
      <c r="U141" s="157">
        <v>0</v>
      </c>
      <c r="V141" s="322">
        <f t="shared" si="844"/>
        <v>0</v>
      </c>
      <c r="W141" s="325">
        <f t="shared" si="914"/>
        <v>792290.10965822404</v>
      </c>
      <c r="X141" s="160">
        <f t="shared" si="914"/>
        <v>740661.88415821898</v>
      </c>
      <c r="Y141" s="160">
        <f t="shared" si="914"/>
        <v>48652.007000000187</v>
      </c>
      <c r="Z141" s="322">
        <f t="shared" si="846"/>
        <v>6.1406808449227718E-2</v>
      </c>
      <c r="AC141" s="449"/>
      <c r="AD141" s="131" t="s">
        <v>23</v>
      </c>
      <c r="AE141" s="156">
        <v>162355.00599999941</v>
      </c>
      <c r="AF141" s="157">
        <v>148582.2849999984</v>
      </c>
      <c r="AG141" s="157">
        <v>13083.376000000029</v>
      </c>
      <c r="AH141" s="322">
        <f t="shared" si="847"/>
        <v>8.0584986704999265E-2</v>
      </c>
      <c r="AI141" s="156">
        <v>11908.268000000096</v>
      </c>
      <c r="AJ141" s="157">
        <v>11568.420000000111</v>
      </c>
      <c r="AK141" s="157">
        <v>296.66999999999973</v>
      </c>
      <c r="AL141" s="322">
        <f t="shared" si="848"/>
        <v>2.4912942839378265E-2</v>
      </c>
      <c r="AM141" s="156">
        <v>0</v>
      </c>
      <c r="AN141" s="157">
        <v>0</v>
      </c>
      <c r="AO141" s="157">
        <v>0</v>
      </c>
      <c r="AP141" s="322">
        <f t="shared" si="849"/>
        <v>0</v>
      </c>
      <c r="AQ141" s="156">
        <v>508.37192000000084</v>
      </c>
      <c r="AR141" s="157">
        <v>508.37192000000084</v>
      </c>
      <c r="AS141" s="157">
        <v>0</v>
      </c>
      <c r="AT141" s="322">
        <f t="shared" si="850"/>
        <v>0</v>
      </c>
      <c r="AU141" s="156">
        <v>19432.666598999964</v>
      </c>
      <c r="AV141" s="157">
        <v>19432.666598999964</v>
      </c>
      <c r="AW141" s="157">
        <v>0</v>
      </c>
      <c r="AX141" s="322">
        <f t="shared" si="851"/>
        <v>0</v>
      </c>
      <c r="AY141" s="325">
        <f t="shared" si="915"/>
        <v>194204.31251899948</v>
      </c>
      <c r="AZ141" s="160">
        <f t="shared" si="915"/>
        <v>180091.74351899847</v>
      </c>
      <c r="BA141" s="160">
        <f t="shared" si="915"/>
        <v>13380.046000000029</v>
      </c>
      <c r="BB141" s="322">
        <f t="shared" si="853"/>
        <v>6.8896750161977105E-2</v>
      </c>
      <c r="BE141" s="449"/>
      <c r="BF141" s="131" t="s">
        <v>23</v>
      </c>
      <c r="BG141" s="326">
        <f t="shared" si="916"/>
        <v>845062.00299997348</v>
      </c>
      <c r="BH141" s="327">
        <f t="shared" si="916"/>
        <v>780616.0709999674</v>
      </c>
      <c r="BI141" s="327">
        <f t="shared" si="916"/>
        <v>61071.602000000217</v>
      </c>
      <c r="BJ141" s="322">
        <f t="shared" si="855"/>
        <v>7.2268782388979491E-2</v>
      </c>
      <c r="BK141" s="326">
        <f t="shared" si="917"/>
        <v>11908.268000000096</v>
      </c>
      <c r="BL141" s="327">
        <f t="shared" si="917"/>
        <v>11568.420000000111</v>
      </c>
      <c r="BM141" s="327">
        <f t="shared" si="917"/>
        <v>296.66999999999973</v>
      </c>
      <c r="BN141" s="322">
        <f t="shared" si="857"/>
        <v>2.4912942839378265E-2</v>
      </c>
      <c r="BO141" s="326">
        <f t="shared" si="918"/>
        <v>28090.857</v>
      </c>
      <c r="BP141" s="327">
        <f t="shared" si="918"/>
        <v>27135.842499999999</v>
      </c>
      <c r="BQ141" s="327">
        <f t="shared" si="918"/>
        <v>663.78099999999995</v>
      </c>
      <c r="BR141" s="322">
        <f t="shared" si="859"/>
        <v>2.3629788154914604E-2</v>
      </c>
      <c r="BS141" s="326">
        <f t="shared" si="919"/>
        <v>24360.874067249995</v>
      </c>
      <c r="BT141" s="327">
        <f t="shared" si="919"/>
        <v>24360.874067249995</v>
      </c>
      <c r="BU141" s="327">
        <f t="shared" si="919"/>
        <v>0</v>
      </c>
      <c r="BV141" s="322">
        <f t="shared" si="861"/>
        <v>0</v>
      </c>
      <c r="BW141" s="326">
        <f t="shared" si="920"/>
        <v>77072.420109999948</v>
      </c>
      <c r="BX141" s="327">
        <f t="shared" si="920"/>
        <v>77072.420109999948</v>
      </c>
      <c r="BY141" s="327">
        <f t="shared" si="920"/>
        <v>0</v>
      </c>
      <c r="BZ141" s="322">
        <f t="shared" si="863"/>
        <v>0</v>
      </c>
      <c r="CA141" s="325">
        <f t="shared" si="921"/>
        <v>986494.42217722337</v>
      </c>
      <c r="CB141" s="160">
        <f t="shared" si="921"/>
        <v>920753.62767721748</v>
      </c>
      <c r="CC141" s="160">
        <f t="shared" si="921"/>
        <v>62032.053000000218</v>
      </c>
      <c r="CD141" s="322">
        <f t="shared" si="865"/>
        <v>6.2881301308418527E-2</v>
      </c>
    </row>
    <row r="142" spans="1:82" ht="15">
      <c r="A142" s="452"/>
      <c r="B142" s="132" t="s">
        <v>24</v>
      </c>
      <c r="C142" s="328">
        <f t="shared" ref="C142:E142" si="922">IF(COUNT(C139:C141)=0,"",SUM(C139:C141))</f>
        <v>1720672.4059998938</v>
      </c>
      <c r="D142" s="167">
        <f t="shared" si="922"/>
        <v>1632050.6199998963</v>
      </c>
      <c r="E142" s="167">
        <f t="shared" si="922"/>
        <v>82725.726000000519</v>
      </c>
      <c r="F142" s="329">
        <f t="shared" si="840"/>
        <v>4.8077557187260214E-2</v>
      </c>
      <c r="G142" s="328">
        <f t="shared" ref="G142:I142" si="923">IF(COUNT(G139:G141)=0,"",SUM(G139:G141))</f>
        <v>0</v>
      </c>
      <c r="H142" s="167">
        <f t="shared" si="923"/>
        <v>0</v>
      </c>
      <c r="I142" s="167">
        <f t="shared" si="923"/>
        <v>0</v>
      </c>
      <c r="J142" s="329">
        <f t="shared" si="841"/>
        <v>0</v>
      </c>
      <c r="K142" s="328">
        <f t="shared" ref="K142:M142" si="924">IF(COUNT(K139:K141)=0,"",SUM(K139:K141))</f>
        <v>83505.481499999994</v>
      </c>
      <c r="L142" s="167">
        <f t="shared" si="924"/>
        <v>82353.842000000004</v>
      </c>
      <c r="M142" s="167">
        <f t="shared" si="924"/>
        <v>2010.029</v>
      </c>
      <c r="N142" s="329">
        <f t="shared" si="842"/>
        <v>2.407062343566033E-2</v>
      </c>
      <c r="O142" s="328">
        <f t="shared" ref="O142:P142" si="925">IF(COUNT(O139:O141)=0,"",SUM(O139:O141))</f>
        <v>47032.786509749989</v>
      </c>
      <c r="P142" s="167">
        <f t="shared" si="925"/>
        <v>47032.786509749989</v>
      </c>
      <c r="Q142" s="167">
        <f t="shared" ref="Q142" si="926">IF(COUNT(Q139:Q141)=0,"",SUM(Q139:Q141))</f>
        <v>0</v>
      </c>
      <c r="R142" s="329">
        <f t="shared" si="843"/>
        <v>0</v>
      </c>
      <c r="S142" s="328">
        <f t="shared" ref="S142:T142" si="927">IF(COUNT(S139:S141)=0,"",SUM(S139:S141))</f>
        <v>127762.51956299998</v>
      </c>
      <c r="T142" s="167">
        <f t="shared" si="927"/>
        <v>127762.51956299998</v>
      </c>
      <c r="U142" s="167">
        <f t="shared" ref="U142" si="928">IF(COUNT(U139:U141)=0,"",SUM(U139:U141))</f>
        <v>0</v>
      </c>
      <c r="V142" s="329">
        <f t="shared" si="844"/>
        <v>0</v>
      </c>
      <c r="W142" s="330">
        <f t="shared" ref="W142:Y142" si="929">IF(COUNT(W139:W141)=0,"",SUM(W139:W141))</f>
        <v>1978973.1935726437</v>
      </c>
      <c r="X142" s="166">
        <f t="shared" si="929"/>
        <v>1889199.7680726463</v>
      </c>
      <c r="Y142" s="166">
        <f t="shared" si="929"/>
        <v>84735.755000000529</v>
      </c>
      <c r="Z142" s="329">
        <f t="shared" si="846"/>
        <v>4.2818040828045238E-2</v>
      </c>
      <c r="AC142" s="449"/>
      <c r="AD142" s="132" t="s">
        <v>24</v>
      </c>
      <c r="AE142" s="328">
        <f t="shared" ref="AE142:AG142" si="930">IF(COUNT(AE139:AE141)=0,"",SUM(AE139:AE141))</f>
        <v>444306.74099999334</v>
      </c>
      <c r="AF142" s="167">
        <f t="shared" si="930"/>
        <v>400106.2659999936</v>
      </c>
      <c r="AG142" s="167">
        <f t="shared" si="930"/>
        <v>41830.137999999992</v>
      </c>
      <c r="AH142" s="329">
        <f t="shared" si="847"/>
        <v>9.4146980317817458E-2</v>
      </c>
      <c r="AI142" s="328">
        <f t="shared" ref="AI142:AK142" si="931">IF(COUNT(AI139:AI141)=0,"",SUM(AI139:AI141))</f>
        <v>48096.916000000216</v>
      </c>
      <c r="AJ142" s="167">
        <f t="shared" si="931"/>
        <v>46119.508000000234</v>
      </c>
      <c r="AK142" s="167">
        <f t="shared" si="931"/>
        <v>1792.819</v>
      </c>
      <c r="AL142" s="329">
        <f t="shared" si="848"/>
        <v>3.7275134231059472E-2</v>
      </c>
      <c r="AM142" s="328">
        <f t="shared" ref="AM142:AO142" si="932">IF(COUNT(AM139:AM141)=0,"",SUM(AM139:AM141))</f>
        <v>0</v>
      </c>
      <c r="AN142" s="167">
        <f t="shared" si="932"/>
        <v>0</v>
      </c>
      <c r="AO142" s="167">
        <f t="shared" si="932"/>
        <v>0</v>
      </c>
      <c r="AP142" s="329">
        <f t="shared" si="849"/>
        <v>0</v>
      </c>
      <c r="AQ142" s="328">
        <f t="shared" ref="AQ142:AS142" si="933">IF(COUNT(AQ139:AQ141)=0,"",SUM(AQ139:AQ141))</f>
        <v>1102.5204660000004</v>
      </c>
      <c r="AR142" s="167">
        <f t="shared" si="933"/>
        <v>1102.5204660000004</v>
      </c>
      <c r="AS142" s="167">
        <f t="shared" si="933"/>
        <v>0</v>
      </c>
      <c r="AT142" s="329">
        <f t="shared" si="850"/>
        <v>0</v>
      </c>
      <c r="AU142" s="328">
        <f t="shared" ref="AU142:AW142" si="934">IF(COUNT(AU139:AU141)=0,"",SUM(AU139:AU141))</f>
        <v>58248.201112999959</v>
      </c>
      <c r="AV142" s="167">
        <f t="shared" si="934"/>
        <v>58248.201112999959</v>
      </c>
      <c r="AW142" s="167">
        <f t="shared" si="934"/>
        <v>0</v>
      </c>
      <c r="AX142" s="329">
        <f t="shared" si="851"/>
        <v>0</v>
      </c>
      <c r="AY142" s="330">
        <f t="shared" ref="AY142:BA142" si="935">IF(COUNT(AY139:AY141)=0,"",SUM(AY139:AY141))</f>
        <v>551754.37857899361</v>
      </c>
      <c r="AZ142" s="166">
        <f t="shared" si="935"/>
        <v>505576.49557899381</v>
      </c>
      <c r="BA142" s="166">
        <f t="shared" si="935"/>
        <v>43622.956999999988</v>
      </c>
      <c r="BB142" s="329">
        <f t="shared" si="853"/>
        <v>7.9062276066295997E-2</v>
      </c>
      <c r="BE142" s="449"/>
      <c r="BF142" s="132" t="s">
        <v>24</v>
      </c>
      <c r="BG142" s="328">
        <f t="shared" ref="BG142:BI142" si="936">IF(COUNT(BG139:BG141)=0,"",SUM(BG139:BG141))</f>
        <v>2164979.1469998872</v>
      </c>
      <c r="BH142" s="167">
        <f t="shared" si="936"/>
        <v>2032156.88599989</v>
      </c>
      <c r="BI142" s="167">
        <f t="shared" si="936"/>
        <v>124555.86400000051</v>
      </c>
      <c r="BJ142" s="329">
        <f t="shared" si="855"/>
        <v>5.7532131047360616E-2</v>
      </c>
      <c r="BK142" s="328">
        <f t="shared" ref="BK142:BM142" si="937">IF(COUNT(BK139:BK141)=0,"",SUM(BK139:BK141))</f>
        <v>48096.916000000216</v>
      </c>
      <c r="BL142" s="167">
        <f t="shared" si="937"/>
        <v>46119.508000000234</v>
      </c>
      <c r="BM142" s="167">
        <f t="shared" si="937"/>
        <v>1792.819</v>
      </c>
      <c r="BN142" s="329">
        <f t="shared" si="857"/>
        <v>3.7275134231059472E-2</v>
      </c>
      <c r="BO142" s="328">
        <f t="shared" ref="BO142:BQ142" si="938">IF(COUNT(BO139:BO141)=0,"",SUM(BO139:BO141))</f>
        <v>83505.481499999994</v>
      </c>
      <c r="BP142" s="167">
        <f t="shared" si="938"/>
        <v>82353.842000000004</v>
      </c>
      <c r="BQ142" s="167">
        <f t="shared" si="938"/>
        <v>2010.029</v>
      </c>
      <c r="BR142" s="329">
        <f t="shared" si="859"/>
        <v>2.407062343566033E-2</v>
      </c>
      <c r="BS142" s="328">
        <f t="shared" ref="BS142:BU142" si="939">IF(COUNT(BS139:BS141)=0,"",SUM(BS139:BS141))</f>
        <v>48135.306975749991</v>
      </c>
      <c r="BT142" s="167">
        <f t="shared" si="939"/>
        <v>48135.306975749991</v>
      </c>
      <c r="BU142" s="167">
        <f t="shared" si="939"/>
        <v>0</v>
      </c>
      <c r="BV142" s="329">
        <f t="shared" si="861"/>
        <v>0</v>
      </c>
      <c r="BW142" s="328">
        <f t="shared" ref="BW142:BY142" si="940">IF(COUNT(BW139:BW141)=0,"",SUM(BW139:BW141))</f>
        <v>186010.72067599994</v>
      </c>
      <c r="BX142" s="167">
        <f t="shared" si="940"/>
        <v>186010.72067599994</v>
      </c>
      <c r="BY142" s="167">
        <f t="shared" si="940"/>
        <v>0</v>
      </c>
      <c r="BZ142" s="329">
        <f t="shared" si="863"/>
        <v>0</v>
      </c>
      <c r="CA142" s="330">
        <f t="shared" ref="CA142:CC142" si="941">IF(COUNT(CA139:CA141)=0,"",SUM(CA139:CA141))</f>
        <v>2530727.5721516372</v>
      </c>
      <c r="CB142" s="166">
        <f t="shared" si="941"/>
        <v>2394776.2636516402</v>
      </c>
      <c r="CC142" s="166">
        <f t="shared" si="941"/>
        <v>128358.71200000052</v>
      </c>
      <c r="CD142" s="329">
        <f t="shared" si="865"/>
        <v>5.0720082798508932E-2</v>
      </c>
    </row>
    <row r="143" spans="1:82">
      <c r="A143" s="452"/>
      <c r="B143" s="129" t="s">
        <v>25</v>
      </c>
      <c r="C143" s="170">
        <v>1399193.7770000056</v>
      </c>
      <c r="D143" s="171">
        <v>1226830.8050000069</v>
      </c>
      <c r="E143" s="171">
        <v>165210.32900000078</v>
      </c>
      <c r="F143" s="331">
        <f t="shared" si="840"/>
        <v>0.11807537434466457</v>
      </c>
      <c r="G143" s="170">
        <v>0</v>
      </c>
      <c r="H143" s="171">
        <v>0</v>
      </c>
      <c r="I143" s="171">
        <v>0</v>
      </c>
      <c r="J143" s="331">
        <f t="shared" si="841"/>
        <v>0</v>
      </c>
      <c r="K143" s="170">
        <v>25317.3505</v>
      </c>
      <c r="L143" s="171">
        <v>22522.851999999999</v>
      </c>
      <c r="M143" s="171">
        <v>2654.5450000000001</v>
      </c>
      <c r="N143" s="331">
        <f t="shared" si="842"/>
        <v>0.10485082157392418</v>
      </c>
      <c r="O143" s="170">
        <v>93350.404223000005</v>
      </c>
      <c r="P143" s="171">
        <v>93350.404223000005</v>
      </c>
      <c r="Q143" s="171">
        <v>0</v>
      </c>
      <c r="R143" s="331">
        <f t="shared" si="843"/>
        <v>0</v>
      </c>
      <c r="S143" s="170">
        <v>46926.586846750011</v>
      </c>
      <c r="T143" s="171">
        <v>46926.586846750011</v>
      </c>
      <c r="U143" s="171">
        <v>0</v>
      </c>
      <c r="V143" s="331">
        <f t="shared" si="844"/>
        <v>0</v>
      </c>
      <c r="W143" s="334">
        <f t="shared" ref="W143:Y145" si="942">IF(COUNT(C143,G143,K143,O143,S143)&lt;5,"",SUM(C143,G143,K143,O143,S143))</f>
        <v>1564788.1185697555</v>
      </c>
      <c r="X143" s="174">
        <f t="shared" si="942"/>
        <v>1389630.6480697568</v>
      </c>
      <c r="Y143" s="174">
        <f t="shared" si="942"/>
        <v>167864.8740000008</v>
      </c>
      <c r="Z143" s="331">
        <f t="shared" si="846"/>
        <v>0.10727642420587416</v>
      </c>
      <c r="AC143" s="449"/>
      <c r="AD143" s="129" t="s">
        <v>25</v>
      </c>
      <c r="AE143" s="170">
        <v>351010.2369999963</v>
      </c>
      <c r="AF143" s="171">
        <v>299321.35399999731</v>
      </c>
      <c r="AG143" s="171">
        <v>48488.690999999635</v>
      </c>
      <c r="AH143" s="331">
        <f t="shared" si="847"/>
        <v>0.13814038990549482</v>
      </c>
      <c r="AI143" s="170">
        <v>7407.763999999991</v>
      </c>
      <c r="AJ143" s="171">
        <v>6780.6240000000016</v>
      </c>
      <c r="AK143" s="171">
        <v>600.5679999999993</v>
      </c>
      <c r="AL143" s="331">
        <f t="shared" si="848"/>
        <v>8.1072777156507694E-2</v>
      </c>
      <c r="AM143" s="170">
        <v>0</v>
      </c>
      <c r="AN143" s="171">
        <v>0</v>
      </c>
      <c r="AO143" s="171">
        <v>0</v>
      </c>
      <c r="AP143" s="331">
        <f t="shared" si="849"/>
        <v>0</v>
      </c>
      <c r="AQ143" s="170">
        <v>1539.4014995000023</v>
      </c>
      <c r="AR143" s="171">
        <v>1539.4014995000023</v>
      </c>
      <c r="AS143" s="171">
        <v>0</v>
      </c>
      <c r="AT143" s="331">
        <f t="shared" si="850"/>
        <v>0</v>
      </c>
      <c r="AU143" s="170">
        <v>21678.139917999997</v>
      </c>
      <c r="AV143" s="171">
        <v>21678.139917999997</v>
      </c>
      <c r="AW143" s="171">
        <v>0</v>
      </c>
      <c r="AX143" s="331">
        <f t="shared" si="851"/>
        <v>0</v>
      </c>
      <c r="AY143" s="334">
        <f t="shared" ref="AY143:BA145" si="943">IF(COUNT(AE143,AI143,AM143,AQ143,AU143)&lt;5,"",SUM(AE143,AI143,AM143,AQ143,AU143))</f>
        <v>381635.54241749621</v>
      </c>
      <c r="AZ143" s="174">
        <f t="shared" si="943"/>
        <v>329319.51941749727</v>
      </c>
      <c r="BA143" s="174">
        <f t="shared" si="943"/>
        <v>49089.258999999634</v>
      </c>
      <c r="BB143" s="331">
        <f t="shared" si="853"/>
        <v>0.12862863529177707</v>
      </c>
      <c r="BE143" s="449"/>
      <c r="BF143" s="129" t="s">
        <v>25</v>
      </c>
      <c r="BG143" s="335">
        <f t="shared" ref="BG143:BI145" si="944">IF(COUNT(C143, AE143)&lt;2, "", C143+AE143)</f>
        <v>1750204.0140000018</v>
      </c>
      <c r="BH143" s="336">
        <f t="shared" si="944"/>
        <v>1526152.1590000042</v>
      </c>
      <c r="BI143" s="336">
        <f t="shared" si="944"/>
        <v>213699.02000000043</v>
      </c>
      <c r="BJ143" s="331">
        <f t="shared" si="855"/>
        <v>0.1220994914253466</v>
      </c>
      <c r="BK143" s="335">
        <f t="shared" ref="BK143:BM145" si="945">IF(COUNT(G143, AI143)&lt;2, "", G143+AI143)</f>
        <v>7407.763999999991</v>
      </c>
      <c r="BL143" s="336">
        <f t="shared" si="945"/>
        <v>6780.6240000000016</v>
      </c>
      <c r="BM143" s="336">
        <f t="shared" si="945"/>
        <v>600.5679999999993</v>
      </c>
      <c r="BN143" s="331">
        <f t="shared" si="857"/>
        <v>8.1072777156507694E-2</v>
      </c>
      <c r="BO143" s="335">
        <f t="shared" ref="BO143:BQ145" si="946">IF(COUNT(K143, AM143)&lt;2, "", K143+AM143)</f>
        <v>25317.3505</v>
      </c>
      <c r="BP143" s="336">
        <f t="shared" si="946"/>
        <v>22522.851999999999</v>
      </c>
      <c r="BQ143" s="336">
        <f t="shared" si="946"/>
        <v>2654.5450000000001</v>
      </c>
      <c r="BR143" s="331">
        <f t="shared" si="859"/>
        <v>0.10485082157392418</v>
      </c>
      <c r="BS143" s="335">
        <f t="shared" ref="BS143:BU145" si="947">IF(COUNT(O143, AQ143)&lt;2, "", O143+AQ143)</f>
        <v>94889.805722500008</v>
      </c>
      <c r="BT143" s="336">
        <f t="shared" si="947"/>
        <v>94889.805722500008</v>
      </c>
      <c r="BU143" s="336">
        <f t="shared" si="947"/>
        <v>0</v>
      </c>
      <c r="BV143" s="331">
        <f t="shared" si="861"/>
        <v>0</v>
      </c>
      <c r="BW143" s="335">
        <f t="shared" ref="BW143:BY145" si="948">IF(COUNT(S143, AU143)&lt;2, "", S143+AU143)</f>
        <v>68604.726764750012</v>
      </c>
      <c r="BX143" s="336">
        <f t="shared" si="948"/>
        <v>68604.726764750012</v>
      </c>
      <c r="BY143" s="336">
        <f t="shared" si="948"/>
        <v>0</v>
      </c>
      <c r="BZ143" s="331">
        <f t="shared" si="863"/>
        <v>0</v>
      </c>
      <c r="CA143" s="334">
        <f t="shared" ref="CA143:CC145" si="949">IF(COUNT(BG143,BK143,BO143,BS143,BW143)&lt;5,"",SUM(BG143,BK143,BO143,BS143,BW143))</f>
        <v>1946423.6609872517</v>
      </c>
      <c r="CB143" s="174">
        <f t="shared" si="949"/>
        <v>1718950.1674872541</v>
      </c>
      <c r="CC143" s="174">
        <f t="shared" si="949"/>
        <v>216954.13300000044</v>
      </c>
      <c r="CD143" s="331">
        <f t="shared" si="865"/>
        <v>0.11146295503310849</v>
      </c>
    </row>
    <row r="144" spans="1:82">
      <c r="A144" s="452"/>
      <c r="B144" s="130" t="s">
        <v>26</v>
      </c>
      <c r="C144" s="149">
        <v>1448555.7520000318</v>
      </c>
      <c r="D144" s="150">
        <v>1307303.4670000128</v>
      </c>
      <c r="E144" s="150">
        <v>134420.79399999883</v>
      </c>
      <c r="F144" s="316">
        <f t="shared" si="840"/>
        <v>9.2796424172423495E-2</v>
      </c>
      <c r="G144" s="149">
        <v>0</v>
      </c>
      <c r="H144" s="150">
        <v>0</v>
      </c>
      <c r="I144" s="150">
        <v>0</v>
      </c>
      <c r="J144" s="316">
        <f t="shared" si="841"/>
        <v>0</v>
      </c>
      <c r="K144" s="149">
        <v>26473.790499999999</v>
      </c>
      <c r="L144" s="150">
        <v>24449.825000000001</v>
      </c>
      <c r="M144" s="150">
        <v>1861.5070000000001</v>
      </c>
      <c r="N144" s="316">
        <f t="shared" si="842"/>
        <v>7.0315091448653722E-2</v>
      </c>
      <c r="O144" s="149">
        <v>120648.36557549999</v>
      </c>
      <c r="P144" s="150">
        <v>120648.36557549999</v>
      </c>
      <c r="Q144" s="150">
        <v>0</v>
      </c>
      <c r="R144" s="316">
        <f t="shared" si="843"/>
        <v>0</v>
      </c>
      <c r="S144" s="149">
        <v>49595.809349499999</v>
      </c>
      <c r="T144" s="150">
        <v>49595.809349499999</v>
      </c>
      <c r="U144" s="150">
        <v>0</v>
      </c>
      <c r="V144" s="316">
        <f t="shared" si="844"/>
        <v>0</v>
      </c>
      <c r="W144" s="319">
        <f t="shared" si="942"/>
        <v>1645273.7174250318</v>
      </c>
      <c r="X144" s="153">
        <f t="shared" si="942"/>
        <v>1501997.4669250129</v>
      </c>
      <c r="Y144" s="153">
        <f t="shared" si="942"/>
        <v>136282.30099999884</v>
      </c>
      <c r="Z144" s="316">
        <f t="shared" si="846"/>
        <v>8.2832600774350271E-2</v>
      </c>
      <c r="AC144" s="449"/>
      <c r="AD144" s="130" t="s">
        <v>26</v>
      </c>
      <c r="AE144" s="149">
        <v>350279.77999999549</v>
      </c>
      <c r="AF144" s="150">
        <v>308053.39899999899</v>
      </c>
      <c r="AG144" s="150">
        <v>39459.027000000126</v>
      </c>
      <c r="AH144" s="316">
        <f t="shared" si="847"/>
        <v>0.11265002792910465</v>
      </c>
      <c r="AI144" s="149">
        <v>4171.6450000000077</v>
      </c>
      <c r="AJ144" s="150">
        <v>4082.7440000000129</v>
      </c>
      <c r="AK144" s="150">
        <v>77.465999999999994</v>
      </c>
      <c r="AL144" s="316">
        <f t="shared" si="848"/>
        <v>1.8569652978621107E-2</v>
      </c>
      <c r="AM144" s="149">
        <v>0</v>
      </c>
      <c r="AN144" s="150">
        <v>0</v>
      </c>
      <c r="AO144" s="150">
        <v>0</v>
      </c>
      <c r="AP144" s="316">
        <f t="shared" si="849"/>
        <v>0</v>
      </c>
      <c r="AQ144" s="149">
        <v>1736.719615</v>
      </c>
      <c r="AR144" s="150">
        <v>1736.719615</v>
      </c>
      <c r="AS144" s="150">
        <v>0</v>
      </c>
      <c r="AT144" s="316">
        <f t="shared" si="850"/>
        <v>0</v>
      </c>
      <c r="AU144" s="149">
        <v>19044.658428000002</v>
      </c>
      <c r="AV144" s="150">
        <v>19044.658428000002</v>
      </c>
      <c r="AW144" s="150">
        <v>0</v>
      </c>
      <c r="AX144" s="316">
        <f t="shared" si="851"/>
        <v>0</v>
      </c>
      <c r="AY144" s="319">
        <f t="shared" si="943"/>
        <v>375232.80304299551</v>
      </c>
      <c r="AZ144" s="153">
        <f t="shared" si="943"/>
        <v>332917.521042999</v>
      </c>
      <c r="BA144" s="153">
        <f t="shared" si="943"/>
        <v>39536.493000000126</v>
      </c>
      <c r="BB144" s="316">
        <f t="shared" si="853"/>
        <v>0.10536523640623684</v>
      </c>
      <c r="BE144" s="449"/>
      <c r="BF144" s="130" t="s">
        <v>26</v>
      </c>
      <c r="BG144" s="320">
        <f t="shared" si="944"/>
        <v>1798835.5320000271</v>
      </c>
      <c r="BH144" s="321">
        <f t="shared" si="944"/>
        <v>1615356.8660000118</v>
      </c>
      <c r="BI144" s="321">
        <f t="shared" si="944"/>
        <v>173879.82099999895</v>
      </c>
      <c r="BJ144" s="316">
        <f t="shared" si="855"/>
        <v>9.6662434061813005E-2</v>
      </c>
      <c r="BK144" s="320">
        <f t="shared" si="945"/>
        <v>4171.6450000000077</v>
      </c>
      <c r="BL144" s="321">
        <f t="shared" si="945"/>
        <v>4082.7440000000129</v>
      </c>
      <c r="BM144" s="321">
        <f t="shared" si="945"/>
        <v>77.465999999999994</v>
      </c>
      <c r="BN144" s="316">
        <f t="shared" si="857"/>
        <v>1.8569652978621107E-2</v>
      </c>
      <c r="BO144" s="320">
        <f t="shared" si="946"/>
        <v>26473.790499999999</v>
      </c>
      <c r="BP144" s="321">
        <f t="shared" si="946"/>
        <v>24449.825000000001</v>
      </c>
      <c r="BQ144" s="321">
        <f t="shared" si="946"/>
        <v>1861.5070000000001</v>
      </c>
      <c r="BR144" s="316">
        <f t="shared" si="859"/>
        <v>7.0315091448653722E-2</v>
      </c>
      <c r="BS144" s="320">
        <f t="shared" si="947"/>
        <v>122385.08519049999</v>
      </c>
      <c r="BT144" s="321">
        <f t="shared" si="947"/>
        <v>122385.08519049999</v>
      </c>
      <c r="BU144" s="321">
        <f t="shared" si="947"/>
        <v>0</v>
      </c>
      <c r="BV144" s="316">
        <f t="shared" si="861"/>
        <v>0</v>
      </c>
      <c r="BW144" s="320">
        <f t="shared" si="948"/>
        <v>68640.467777500002</v>
      </c>
      <c r="BX144" s="321">
        <f t="shared" si="948"/>
        <v>68640.467777500002</v>
      </c>
      <c r="BY144" s="321">
        <f t="shared" si="948"/>
        <v>0</v>
      </c>
      <c r="BZ144" s="316">
        <f t="shared" si="863"/>
        <v>0</v>
      </c>
      <c r="CA144" s="319">
        <f t="shared" si="949"/>
        <v>2020506.5204680269</v>
      </c>
      <c r="CB144" s="153">
        <f t="shared" si="949"/>
        <v>1834914.9879680115</v>
      </c>
      <c r="CC144" s="153">
        <f t="shared" si="949"/>
        <v>175818.79399999895</v>
      </c>
      <c r="CD144" s="316">
        <f t="shared" si="865"/>
        <v>8.7017187135467675E-2</v>
      </c>
    </row>
    <row r="145" spans="1:82">
      <c r="A145" s="452"/>
      <c r="B145" s="131" t="s">
        <v>27</v>
      </c>
      <c r="C145" s="156">
        <v>1088785.2019999975</v>
      </c>
      <c r="D145" s="157">
        <v>1002949.446000008</v>
      </c>
      <c r="E145" s="157">
        <v>81159.457999999577</v>
      </c>
      <c r="F145" s="322">
        <f t="shared" si="840"/>
        <v>7.4541294142239603E-2</v>
      </c>
      <c r="G145" s="156">
        <v>0</v>
      </c>
      <c r="H145" s="157">
        <v>0</v>
      </c>
      <c r="I145" s="157">
        <v>0</v>
      </c>
      <c r="J145" s="322">
        <f t="shared" si="841"/>
        <v>0</v>
      </c>
      <c r="K145" s="156">
        <v>28556.735499999999</v>
      </c>
      <c r="L145" s="157">
        <v>25700.456999999999</v>
      </c>
      <c r="M145" s="157">
        <v>2859.4654999999998</v>
      </c>
      <c r="N145" s="322">
        <f t="shared" si="842"/>
        <v>0.10013278653647227</v>
      </c>
      <c r="O145" s="156">
        <v>85840.225405000005</v>
      </c>
      <c r="P145" s="157">
        <v>85840.225405000005</v>
      </c>
      <c r="Q145" s="157">
        <v>0</v>
      </c>
      <c r="R145" s="322">
        <f t="shared" si="843"/>
        <v>0</v>
      </c>
      <c r="S145" s="156">
        <v>51802.999972749996</v>
      </c>
      <c r="T145" s="157">
        <v>51802.999972749996</v>
      </c>
      <c r="U145" s="157">
        <v>0</v>
      </c>
      <c r="V145" s="322">
        <f t="shared" si="844"/>
        <v>0</v>
      </c>
      <c r="W145" s="325">
        <f t="shared" si="942"/>
        <v>1254985.1628777473</v>
      </c>
      <c r="X145" s="160">
        <f t="shared" si="942"/>
        <v>1166293.128377758</v>
      </c>
      <c r="Y145" s="160">
        <f t="shared" si="942"/>
        <v>84018.923499999582</v>
      </c>
      <c r="Z145" s="322">
        <f t="shared" si="846"/>
        <v>6.69481408906379E-2</v>
      </c>
      <c r="AC145" s="449"/>
      <c r="AD145" s="131" t="s">
        <v>27</v>
      </c>
      <c r="AE145" s="156">
        <v>249551.29800000001</v>
      </c>
      <c r="AF145" s="157">
        <v>223411.99300000179</v>
      </c>
      <c r="AG145" s="157">
        <v>24976.170000000016</v>
      </c>
      <c r="AH145" s="322">
        <f t="shared" si="847"/>
        <v>0.10008431212407484</v>
      </c>
      <c r="AI145" s="156">
        <v>2410.373999999998</v>
      </c>
      <c r="AJ145" s="157">
        <v>2215.2730000000024</v>
      </c>
      <c r="AK145" s="157">
        <v>181.19699999999992</v>
      </c>
      <c r="AL145" s="322">
        <f t="shared" si="848"/>
        <v>7.5173811201083351E-2</v>
      </c>
      <c r="AM145" s="156">
        <v>0</v>
      </c>
      <c r="AN145" s="157">
        <v>0</v>
      </c>
      <c r="AO145" s="157">
        <v>0</v>
      </c>
      <c r="AP145" s="322">
        <f t="shared" si="849"/>
        <v>0</v>
      </c>
      <c r="AQ145" s="156">
        <v>1374.1801119999993</v>
      </c>
      <c r="AR145" s="157">
        <v>1374.1801119999993</v>
      </c>
      <c r="AS145" s="157">
        <v>0</v>
      </c>
      <c r="AT145" s="322">
        <f t="shared" si="850"/>
        <v>0</v>
      </c>
      <c r="AU145" s="156">
        <v>21960.164398000001</v>
      </c>
      <c r="AV145" s="157">
        <v>21960.164398000001</v>
      </c>
      <c r="AW145" s="157">
        <v>0</v>
      </c>
      <c r="AX145" s="322">
        <f t="shared" si="851"/>
        <v>0</v>
      </c>
      <c r="AY145" s="325">
        <f t="shared" si="943"/>
        <v>275296.01651000004</v>
      </c>
      <c r="AZ145" s="160">
        <f t="shared" si="943"/>
        <v>248961.6105100018</v>
      </c>
      <c r="BA145" s="160">
        <f t="shared" si="943"/>
        <v>25157.367000000017</v>
      </c>
      <c r="BB145" s="322">
        <f t="shared" si="853"/>
        <v>9.1382967755678307E-2</v>
      </c>
      <c r="BE145" s="449"/>
      <c r="BF145" s="131" t="s">
        <v>27</v>
      </c>
      <c r="BG145" s="326">
        <f t="shared" si="944"/>
        <v>1338336.4999999974</v>
      </c>
      <c r="BH145" s="327">
        <f t="shared" si="944"/>
        <v>1226361.4390000098</v>
      </c>
      <c r="BI145" s="327">
        <f t="shared" si="944"/>
        <v>106135.62799999959</v>
      </c>
      <c r="BJ145" s="322">
        <f t="shared" si="855"/>
        <v>7.9304142119713386E-2</v>
      </c>
      <c r="BK145" s="326">
        <f t="shared" si="945"/>
        <v>2410.373999999998</v>
      </c>
      <c r="BL145" s="327">
        <f t="shared" si="945"/>
        <v>2215.2730000000024</v>
      </c>
      <c r="BM145" s="327">
        <f t="shared" si="945"/>
        <v>181.19699999999992</v>
      </c>
      <c r="BN145" s="322">
        <f t="shared" si="857"/>
        <v>7.5173811201083351E-2</v>
      </c>
      <c r="BO145" s="326">
        <f t="shared" si="946"/>
        <v>28556.735499999999</v>
      </c>
      <c r="BP145" s="327">
        <f t="shared" si="946"/>
        <v>25700.456999999999</v>
      </c>
      <c r="BQ145" s="327">
        <f t="shared" si="946"/>
        <v>2859.4654999999998</v>
      </c>
      <c r="BR145" s="322">
        <f t="shared" si="859"/>
        <v>0.10013278653647227</v>
      </c>
      <c r="BS145" s="326">
        <f t="shared" si="947"/>
        <v>87214.405517000007</v>
      </c>
      <c r="BT145" s="327">
        <f t="shared" si="947"/>
        <v>87214.405517000007</v>
      </c>
      <c r="BU145" s="327">
        <f t="shared" si="947"/>
        <v>0</v>
      </c>
      <c r="BV145" s="322">
        <f t="shared" si="861"/>
        <v>0</v>
      </c>
      <c r="BW145" s="326">
        <f t="shared" si="948"/>
        <v>73763.16437074999</v>
      </c>
      <c r="BX145" s="327">
        <f t="shared" si="948"/>
        <v>73763.16437074999</v>
      </c>
      <c r="BY145" s="327">
        <f t="shared" si="948"/>
        <v>0</v>
      </c>
      <c r="BZ145" s="322">
        <f t="shared" si="863"/>
        <v>0</v>
      </c>
      <c r="CA145" s="325">
        <f t="shared" si="949"/>
        <v>1530281.1793877475</v>
      </c>
      <c r="CB145" s="160">
        <f t="shared" si="949"/>
        <v>1415254.7388877599</v>
      </c>
      <c r="CC145" s="160">
        <f t="shared" si="949"/>
        <v>109176.2904999996</v>
      </c>
      <c r="CD145" s="322">
        <f t="shared" si="865"/>
        <v>7.1343941211954323E-2</v>
      </c>
    </row>
    <row r="146" spans="1:82" ht="15">
      <c r="A146" s="452"/>
      <c r="B146" s="132" t="s">
        <v>28</v>
      </c>
      <c r="C146" s="328">
        <f t="shared" ref="C146:E146" si="950">IF(COUNT(C143:C145)=0,"",SUM(C143:C145))</f>
        <v>3936534.7310000351</v>
      </c>
      <c r="D146" s="167">
        <f t="shared" si="950"/>
        <v>3537083.7180000274</v>
      </c>
      <c r="E146" s="167">
        <f t="shared" si="950"/>
        <v>380790.58099999919</v>
      </c>
      <c r="F146" s="329">
        <f t="shared" si="840"/>
        <v>9.6732432715832622E-2</v>
      </c>
      <c r="G146" s="328">
        <f t="shared" ref="G146:I146" si="951">IF(COUNT(G143:G145)=0,"",SUM(G143:G145))</f>
        <v>0</v>
      </c>
      <c r="H146" s="167">
        <f t="shared" si="951"/>
        <v>0</v>
      </c>
      <c r="I146" s="167">
        <f t="shared" si="951"/>
        <v>0</v>
      </c>
      <c r="J146" s="329">
        <f t="shared" si="841"/>
        <v>0</v>
      </c>
      <c r="K146" s="328">
        <f t="shared" ref="K146:M146" si="952">IF(COUNT(K143:K145)=0,"",SUM(K143:K145))</f>
        <v>80347.876499999998</v>
      </c>
      <c r="L146" s="167">
        <f t="shared" si="952"/>
        <v>72673.133999999991</v>
      </c>
      <c r="M146" s="167">
        <f t="shared" si="952"/>
        <v>7375.5174999999999</v>
      </c>
      <c r="N146" s="329">
        <f t="shared" si="842"/>
        <v>9.1794803064894945E-2</v>
      </c>
      <c r="O146" s="328">
        <f t="shared" ref="O146:P146" si="953">IF(COUNT(O143:O145)=0,"",SUM(O143:O145))</f>
        <v>299838.99520350003</v>
      </c>
      <c r="P146" s="167">
        <f t="shared" si="953"/>
        <v>299838.99520350003</v>
      </c>
      <c r="Q146" s="167">
        <f t="shared" ref="Q146" si="954">IF(COUNT(Q143:Q145)=0,"",SUM(Q143:Q145))</f>
        <v>0</v>
      </c>
      <c r="R146" s="329">
        <f t="shared" si="843"/>
        <v>0</v>
      </c>
      <c r="S146" s="328">
        <f t="shared" ref="S146:T146" si="955">IF(COUNT(S143:S145)=0,"",SUM(S143:S145))</f>
        <v>148325.39616900001</v>
      </c>
      <c r="T146" s="167">
        <f t="shared" si="955"/>
        <v>148325.39616900001</v>
      </c>
      <c r="U146" s="167">
        <f t="shared" ref="U146" si="956">IF(COUNT(U143:U145)=0,"",SUM(U143:U145))</f>
        <v>0</v>
      </c>
      <c r="V146" s="329">
        <f t="shared" si="844"/>
        <v>0</v>
      </c>
      <c r="W146" s="330">
        <f t="shared" ref="W146:Y146" si="957">IF(COUNT(W143:W145)=0,"",SUM(W143:W145))</f>
        <v>4465046.9988725353</v>
      </c>
      <c r="X146" s="166">
        <f t="shared" si="957"/>
        <v>4057921.2433725279</v>
      </c>
      <c r="Y146" s="166">
        <f t="shared" si="957"/>
        <v>388166.09849999921</v>
      </c>
      <c r="Z146" s="329">
        <f t="shared" si="846"/>
        <v>8.6934381339774172E-2</v>
      </c>
      <c r="AC146" s="449"/>
      <c r="AD146" s="132" t="s">
        <v>28</v>
      </c>
      <c r="AE146" s="328">
        <f t="shared" ref="AE146:AG146" si="958">IF(COUNT(AE143:AE145)=0,"",SUM(AE143:AE145))</f>
        <v>950841.3149999918</v>
      </c>
      <c r="AF146" s="167">
        <f t="shared" si="958"/>
        <v>830786.74599999806</v>
      </c>
      <c r="AG146" s="167">
        <f t="shared" si="958"/>
        <v>112923.88799999977</v>
      </c>
      <c r="AH146" s="329">
        <f t="shared" si="847"/>
        <v>0.11876207545735509</v>
      </c>
      <c r="AI146" s="328">
        <f t="shared" ref="AI146:AK146" si="959">IF(COUNT(AI143:AI145)=0,"",SUM(AI143:AI145))</f>
        <v>13989.782999999998</v>
      </c>
      <c r="AJ146" s="167">
        <f t="shared" si="959"/>
        <v>13078.641000000018</v>
      </c>
      <c r="AK146" s="167">
        <f t="shared" si="959"/>
        <v>859.2309999999992</v>
      </c>
      <c r="AL146" s="329">
        <f t="shared" si="848"/>
        <v>6.1418465175621335E-2</v>
      </c>
      <c r="AM146" s="328">
        <f t="shared" ref="AM146:AO146" si="960">IF(COUNT(AM143:AM145)=0,"",SUM(AM143:AM145))</f>
        <v>0</v>
      </c>
      <c r="AN146" s="167">
        <f t="shared" si="960"/>
        <v>0</v>
      </c>
      <c r="AO146" s="167">
        <f t="shared" si="960"/>
        <v>0</v>
      </c>
      <c r="AP146" s="329">
        <f t="shared" si="849"/>
        <v>0</v>
      </c>
      <c r="AQ146" s="328">
        <f t="shared" ref="AQ146:AS146" si="961">IF(COUNT(AQ143:AQ145)=0,"",SUM(AQ143:AQ145))</f>
        <v>4650.3012265000016</v>
      </c>
      <c r="AR146" s="167">
        <f t="shared" si="961"/>
        <v>4650.3012265000016</v>
      </c>
      <c r="AS146" s="167">
        <f t="shared" si="961"/>
        <v>0</v>
      </c>
      <c r="AT146" s="329">
        <f t="shared" si="850"/>
        <v>0</v>
      </c>
      <c r="AU146" s="328">
        <f t="shared" ref="AU146:AW146" si="962">IF(COUNT(AU143:AU145)=0,"",SUM(AU143:AU145))</f>
        <v>62682.962743999997</v>
      </c>
      <c r="AV146" s="167">
        <f t="shared" si="962"/>
        <v>62682.962743999997</v>
      </c>
      <c r="AW146" s="167">
        <f t="shared" si="962"/>
        <v>0</v>
      </c>
      <c r="AX146" s="329">
        <f t="shared" si="851"/>
        <v>0</v>
      </c>
      <c r="AY146" s="330">
        <f t="shared" ref="AY146:BA146" si="963">IF(COUNT(AY143:AY145)=0,"",SUM(AY143:AY145))</f>
        <v>1032164.3619704917</v>
      </c>
      <c r="AZ146" s="166">
        <f t="shared" si="963"/>
        <v>911198.65097049798</v>
      </c>
      <c r="BA146" s="166">
        <f t="shared" si="963"/>
        <v>113783.11899999977</v>
      </c>
      <c r="BB146" s="329">
        <f t="shared" si="853"/>
        <v>0.11023740325889365</v>
      </c>
      <c r="BE146" s="449"/>
      <c r="BF146" s="132" t="s">
        <v>28</v>
      </c>
      <c r="BG146" s="328">
        <f t="shared" ref="BG146:BI146" si="964">IF(COUNT(BG143:BG145)=0,"",SUM(BG143:BG145))</f>
        <v>4887376.0460000262</v>
      </c>
      <c r="BH146" s="167">
        <f t="shared" si="964"/>
        <v>4367870.4640000258</v>
      </c>
      <c r="BI146" s="167">
        <f t="shared" si="964"/>
        <v>493714.46899999899</v>
      </c>
      <c r="BJ146" s="329">
        <f t="shared" si="855"/>
        <v>0.10101831010201673</v>
      </c>
      <c r="BK146" s="328">
        <f t="shared" ref="BK146:BM146" si="965">IF(COUNT(BK143:BK145)=0,"",SUM(BK143:BK145))</f>
        <v>13989.782999999998</v>
      </c>
      <c r="BL146" s="167">
        <f t="shared" si="965"/>
        <v>13078.641000000018</v>
      </c>
      <c r="BM146" s="167">
        <f t="shared" si="965"/>
        <v>859.2309999999992</v>
      </c>
      <c r="BN146" s="329">
        <f t="shared" si="857"/>
        <v>6.1418465175621335E-2</v>
      </c>
      <c r="BO146" s="328">
        <f t="shared" ref="BO146:BQ146" si="966">IF(COUNT(BO143:BO145)=0,"",SUM(BO143:BO145))</f>
        <v>80347.876499999998</v>
      </c>
      <c r="BP146" s="167">
        <f t="shared" si="966"/>
        <v>72673.133999999991</v>
      </c>
      <c r="BQ146" s="167">
        <f t="shared" si="966"/>
        <v>7375.5174999999999</v>
      </c>
      <c r="BR146" s="329">
        <f t="shared" si="859"/>
        <v>9.1794803064894945E-2</v>
      </c>
      <c r="BS146" s="328">
        <f t="shared" ref="BS146:BU146" si="967">IF(COUNT(BS143:BS145)=0,"",SUM(BS143:BS145))</f>
        <v>304489.29642999999</v>
      </c>
      <c r="BT146" s="167">
        <f t="shared" si="967"/>
        <v>304489.29642999999</v>
      </c>
      <c r="BU146" s="167">
        <f t="shared" si="967"/>
        <v>0</v>
      </c>
      <c r="BV146" s="329">
        <f t="shared" si="861"/>
        <v>0</v>
      </c>
      <c r="BW146" s="328">
        <f t="shared" ref="BW146:BY146" si="968">IF(COUNT(BW143:BW145)=0,"",SUM(BW143:BW145))</f>
        <v>211008.358913</v>
      </c>
      <c r="BX146" s="167">
        <f t="shared" si="968"/>
        <v>211008.358913</v>
      </c>
      <c r="BY146" s="167">
        <f t="shared" si="968"/>
        <v>0</v>
      </c>
      <c r="BZ146" s="329">
        <f t="shared" si="863"/>
        <v>0</v>
      </c>
      <c r="CA146" s="330">
        <f t="shared" ref="CA146:CC146" si="969">IF(COUNT(CA143:CA145)=0,"",SUM(CA143:CA145))</f>
        <v>5497211.3608430261</v>
      </c>
      <c r="CB146" s="166">
        <f t="shared" si="969"/>
        <v>4969119.894343026</v>
      </c>
      <c r="CC146" s="166">
        <f t="shared" si="969"/>
        <v>501949.21749999898</v>
      </c>
      <c r="CD146" s="329">
        <f t="shared" si="865"/>
        <v>9.1309790464928098E-2</v>
      </c>
    </row>
    <row r="147" spans="1:82" ht="15.75" thickBot="1">
      <c r="A147" s="453"/>
      <c r="B147" s="133" t="s">
        <v>55</v>
      </c>
      <c r="C147" s="337">
        <f t="shared" ref="C147:E147" si="970">SUM(C146,C142,C138,C134)</f>
        <v>11934480.766000098</v>
      </c>
      <c r="D147" s="180">
        <f t="shared" si="970"/>
        <v>10894550.032000085</v>
      </c>
      <c r="E147" s="180">
        <f t="shared" si="970"/>
        <v>988477.90299999621</v>
      </c>
      <c r="F147" s="338">
        <f t="shared" si="840"/>
        <v>8.282537987040467E-2</v>
      </c>
      <c r="G147" s="337">
        <f t="shared" ref="G147:I147" si="971">SUM(G146,G142,G138,G134)</f>
        <v>0</v>
      </c>
      <c r="H147" s="180">
        <f t="shared" si="971"/>
        <v>0</v>
      </c>
      <c r="I147" s="180">
        <f t="shared" si="971"/>
        <v>0</v>
      </c>
      <c r="J147" s="338">
        <f t="shared" si="841"/>
        <v>0</v>
      </c>
      <c r="K147" s="337">
        <f t="shared" ref="K147:M147" si="972">SUM(K146,K142,K138,K134)</f>
        <v>310501.9155</v>
      </c>
      <c r="L147" s="180">
        <f t="shared" si="972"/>
        <v>296304.09250000003</v>
      </c>
      <c r="M147" s="180">
        <f t="shared" si="972"/>
        <v>17076.46</v>
      </c>
      <c r="N147" s="338">
        <f t="shared" si="842"/>
        <v>5.499631128684615E-2</v>
      </c>
      <c r="O147" s="337">
        <f t="shared" ref="O147:Q147" si="973">SUM(O146,O142,O138,O134)</f>
        <v>694012.19715075009</v>
      </c>
      <c r="P147" s="180">
        <f t="shared" si="973"/>
        <v>694012.19715075009</v>
      </c>
      <c r="Q147" s="180">
        <f t="shared" si="973"/>
        <v>0</v>
      </c>
      <c r="R147" s="338">
        <f t="shared" si="843"/>
        <v>0</v>
      </c>
      <c r="S147" s="337">
        <f t="shared" ref="S147:U147" si="974">SUM(S146,S142,S138,S134)</f>
        <v>600449.61983799993</v>
      </c>
      <c r="T147" s="180">
        <f t="shared" si="974"/>
        <v>600449.61983799993</v>
      </c>
      <c r="U147" s="180">
        <f t="shared" si="974"/>
        <v>0</v>
      </c>
      <c r="V147" s="338">
        <f t="shared" si="844"/>
        <v>0</v>
      </c>
      <c r="W147" s="337">
        <f t="shared" ref="W147:Y147" si="975">SUM(W146,W142,W138,W134)</f>
        <v>13539444.498488847</v>
      </c>
      <c r="X147" s="180">
        <f t="shared" si="975"/>
        <v>12485315.941488836</v>
      </c>
      <c r="Y147" s="180">
        <f t="shared" si="975"/>
        <v>1005554.3629999963</v>
      </c>
      <c r="Z147" s="338">
        <f t="shared" si="846"/>
        <v>7.4268509547214243E-2</v>
      </c>
      <c r="AC147" s="450"/>
      <c r="AD147" s="133" t="s">
        <v>55</v>
      </c>
      <c r="AE147" s="337">
        <f t="shared" ref="AE147:AG147" si="976">SUM(AE146,AE142,AE138,AE134)</f>
        <v>3092569.8959999788</v>
      </c>
      <c r="AF147" s="180">
        <f t="shared" si="976"/>
        <v>2781406.7889999803</v>
      </c>
      <c r="AG147" s="180">
        <f t="shared" si="976"/>
        <v>291452.83999999997</v>
      </c>
      <c r="AH147" s="338">
        <f t="shared" si="847"/>
        <v>9.4242927339160121E-2</v>
      </c>
      <c r="AI147" s="337">
        <f t="shared" ref="AI147:AK147" si="977">SUM(AI146,AI142,AI138,AI134)</f>
        <v>139615.63900000034</v>
      </c>
      <c r="AJ147" s="180">
        <f t="shared" si="977"/>
        <v>132319.2490000003</v>
      </c>
      <c r="AK147" s="180">
        <f t="shared" si="977"/>
        <v>6487.4599999999973</v>
      </c>
      <c r="AL147" s="338">
        <f t="shared" si="848"/>
        <v>4.6466570983498358E-2</v>
      </c>
      <c r="AM147" s="337">
        <f t="shared" ref="AM147:AO147" si="978">SUM(AM146,AM142,AM138,AM134)</f>
        <v>0</v>
      </c>
      <c r="AN147" s="180">
        <f t="shared" si="978"/>
        <v>0</v>
      </c>
      <c r="AO147" s="180">
        <f t="shared" si="978"/>
        <v>0</v>
      </c>
      <c r="AP147" s="338">
        <f t="shared" si="849"/>
        <v>0</v>
      </c>
      <c r="AQ147" s="337">
        <f t="shared" ref="AQ147:AS147" si="979">SUM(AQ146,AQ142,AQ138,AQ134)</f>
        <v>27347.458421500014</v>
      </c>
      <c r="AR147" s="180">
        <f t="shared" si="979"/>
        <v>27347.458421500014</v>
      </c>
      <c r="AS147" s="180">
        <f t="shared" si="979"/>
        <v>0</v>
      </c>
      <c r="AT147" s="338">
        <f t="shared" si="850"/>
        <v>0</v>
      </c>
      <c r="AU147" s="337">
        <f t="shared" ref="AU147:AW147" si="980">SUM(AU146,AU142,AU138,AU134)</f>
        <v>275992.59069999983</v>
      </c>
      <c r="AV147" s="180">
        <f t="shared" si="980"/>
        <v>275992.59069999983</v>
      </c>
      <c r="AW147" s="180">
        <f t="shared" si="980"/>
        <v>0</v>
      </c>
      <c r="AX147" s="338">
        <f t="shared" si="851"/>
        <v>0</v>
      </c>
      <c r="AY147" s="337">
        <f t="shared" ref="AY147:BA147" si="981">SUM(AY146,AY142,AY138,AY134)</f>
        <v>3535525.5841214787</v>
      </c>
      <c r="AZ147" s="180">
        <f t="shared" si="981"/>
        <v>3217066.0871214806</v>
      </c>
      <c r="BA147" s="180">
        <f t="shared" si="981"/>
        <v>297940.29999999993</v>
      </c>
      <c r="BB147" s="338">
        <f t="shared" si="853"/>
        <v>8.4270440960204029E-2</v>
      </c>
      <c r="BE147" s="450"/>
      <c r="BF147" s="133" t="s">
        <v>55</v>
      </c>
      <c r="BG147" s="337">
        <f t="shared" ref="BG147:BI147" si="982">SUM(BG146,BG142,BG138,BG134)</f>
        <v>15027050.662000075</v>
      </c>
      <c r="BH147" s="180">
        <f t="shared" si="982"/>
        <v>13675956.821000066</v>
      </c>
      <c r="BI147" s="180">
        <f t="shared" si="982"/>
        <v>1279930.7429999963</v>
      </c>
      <c r="BJ147" s="338">
        <f t="shared" si="855"/>
        <v>8.5175113319917409E-2</v>
      </c>
      <c r="BK147" s="337">
        <f t="shared" ref="BK147:BM147" si="983">SUM(BK146,BK142,BK138,BK134)</f>
        <v>139615.63900000034</v>
      </c>
      <c r="BL147" s="180">
        <f t="shared" si="983"/>
        <v>132319.2490000003</v>
      </c>
      <c r="BM147" s="180">
        <f t="shared" si="983"/>
        <v>6487.4599999999973</v>
      </c>
      <c r="BN147" s="338">
        <f t="shared" si="857"/>
        <v>4.6466570983498358E-2</v>
      </c>
      <c r="BO147" s="337">
        <f t="shared" ref="BO147:BQ147" si="984">SUM(BO146,BO142,BO138,BO134)</f>
        <v>310501.9155</v>
      </c>
      <c r="BP147" s="180">
        <f t="shared" si="984"/>
        <v>296304.09250000003</v>
      </c>
      <c r="BQ147" s="180">
        <f t="shared" si="984"/>
        <v>17076.46</v>
      </c>
      <c r="BR147" s="338">
        <f t="shared" si="859"/>
        <v>5.499631128684615E-2</v>
      </c>
      <c r="BS147" s="337">
        <f t="shared" ref="BS147:BU147" si="985">SUM(BS146,BS142,BS138,BS134)</f>
        <v>721359.65557225002</v>
      </c>
      <c r="BT147" s="180">
        <f t="shared" si="985"/>
        <v>721359.65557225002</v>
      </c>
      <c r="BU147" s="180">
        <f t="shared" si="985"/>
        <v>0</v>
      </c>
      <c r="BV147" s="338">
        <f t="shared" si="861"/>
        <v>0</v>
      </c>
      <c r="BW147" s="337">
        <f t="shared" ref="BW147:BY147" si="986">SUM(BW146,BW142,BW138,BW134)</f>
        <v>876442.21053799987</v>
      </c>
      <c r="BX147" s="180">
        <f t="shared" si="986"/>
        <v>876442.21053799987</v>
      </c>
      <c r="BY147" s="180">
        <f t="shared" si="986"/>
        <v>0</v>
      </c>
      <c r="BZ147" s="338">
        <f t="shared" si="863"/>
        <v>0</v>
      </c>
      <c r="CA147" s="337">
        <f t="shared" ref="CA147:CC147" si="987">SUM(CA146,CA142,CA138,CA134)</f>
        <v>17074970.082610328</v>
      </c>
      <c r="CB147" s="180">
        <f t="shared" si="987"/>
        <v>15702382.028610317</v>
      </c>
      <c r="CC147" s="180">
        <f t="shared" si="987"/>
        <v>1303494.6629999962</v>
      </c>
      <c r="CD147" s="338">
        <f t="shared" si="865"/>
        <v>7.6339499085126661E-2</v>
      </c>
    </row>
    <row r="148" spans="1:82">
      <c r="A148" t="s">
        <v>434</v>
      </c>
    </row>
    <row r="149" spans="1:82" ht="15" thickBot="1"/>
    <row r="150" spans="1:82" ht="19.5" thickBot="1">
      <c r="A150" s="477" t="s">
        <v>392</v>
      </c>
      <c r="B150" s="478"/>
      <c r="C150" s="474" t="s">
        <v>0</v>
      </c>
      <c r="D150" s="475"/>
      <c r="E150" s="475"/>
      <c r="F150" s="476"/>
      <c r="G150" s="474" t="s">
        <v>9</v>
      </c>
      <c r="H150" s="475"/>
      <c r="I150" s="475"/>
      <c r="J150" s="476"/>
      <c r="K150" s="474" t="s">
        <v>393</v>
      </c>
      <c r="L150" s="475"/>
      <c r="M150" s="475"/>
      <c r="N150" s="476"/>
      <c r="O150" s="474" t="s">
        <v>375</v>
      </c>
      <c r="P150" s="475"/>
      <c r="Q150" s="475"/>
      <c r="R150" s="476"/>
      <c r="S150" s="474" t="s">
        <v>377</v>
      </c>
      <c r="T150" s="475"/>
      <c r="U150" s="475"/>
      <c r="V150" s="476"/>
      <c r="W150" s="474" t="s">
        <v>376</v>
      </c>
      <c r="X150" s="475"/>
      <c r="Y150" s="475"/>
      <c r="Z150" s="476"/>
      <c r="AC150" s="477" t="s">
        <v>394</v>
      </c>
      <c r="AD150" s="478"/>
      <c r="AE150" s="474" t="s">
        <v>0</v>
      </c>
      <c r="AF150" s="475"/>
      <c r="AG150" s="475"/>
      <c r="AH150" s="476"/>
      <c r="AI150" s="474" t="s">
        <v>9</v>
      </c>
      <c r="AJ150" s="475"/>
      <c r="AK150" s="475"/>
      <c r="AL150" s="476"/>
      <c r="AM150" s="474" t="s">
        <v>393</v>
      </c>
      <c r="AN150" s="475"/>
      <c r="AO150" s="475"/>
      <c r="AP150" s="476"/>
      <c r="AQ150" s="474" t="s">
        <v>375</v>
      </c>
      <c r="AR150" s="475"/>
      <c r="AS150" s="475"/>
      <c r="AT150" s="476"/>
      <c r="AU150" s="474" t="s">
        <v>377</v>
      </c>
      <c r="AV150" s="475"/>
      <c r="AW150" s="475"/>
      <c r="AX150" s="476"/>
      <c r="AY150" s="474" t="s">
        <v>376</v>
      </c>
      <c r="AZ150" s="475"/>
      <c r="BA150" s="475"/>
      <c r="BB150" s="476"/>
      <c r="BE150" s="477" t="s">
        <v>395</v>
      </c>
      <c r="BF150" s="478"/>
      <c r="BG150" s="474" t="s">
        <v>0</v>
      </c>
      <c r="BH150" s="475"/>
      <c r="BI150" s="475"/>
      <c r="BJ150" s="476"/>
      <c r="BK150" s="474" t="s">
        <v>9</v>
      </c>
      <c r="BL150" s="475"/>
      <c r="BM150" s="475"/>
      <c r="BN150" s="476"/>
      <c r="BO150" s="474" t="s">
        <v>393</v>
      </c>
      <c r="BP150" s="475"/>
      <c r="BQ150" s="475"/>
      <c r="BR150" s="476"/>
      <c r="BS150" s="474" t="s">
        <v>375</v>
      </c>
      <c r="BT150" s="475"/>
      <c r="BU150" s="475"/>
      <c r="BV150" s="476"/>
      <c r="BW150" s="474" t="s">
        <v>377</v>
      </c>
      <c r="BX150" s="475"/>
      <c r="BY150" s="475"/>
      <c r="BZ150" s="476"/>
      <c r="CA150" s="474" t="s">
        <v>376</v>
      </c>
      <c r="CB150" s="475"/>
      <c r="CC150" s="475"/>
      <c r="CD150" s="476"/>
    </row>
    <row r="151" spans="1:82" ht="75" thickBot="1">
      <c r="A151" s="479"/>
      <c r="B151" s="480"/>
      <c r="C151" s="307" t="s">
        <v>52</v>
      </c>
      <c r="D151" s="308" t="s">
        <v>53</v>
      </c>
      <c r="E151" s="308" t="s">
        <v>51</v>
      </c>
      <c r="F151" s="309" t="s">
        <v>51</v>
      </c>
      <c r="G151" s="307" t="s">
        <v>52</v>
      </c>
      <c r="H151" s="308" t="s">
        <v>53</v>
      </c>
      <c r="I151" s="308" t="s">
        <v>51</v>
      </c>
      <c r="J151" s="309" t="s">
        <v>51</v>
      </c>
      <c r="K151" s="307" t="s">
        <v>52</v>
      </c>
      <c r="L151" s="308" t="s">
        <v>53</v>
      </c>
      <c r="M151" s="308" t="s">
        <v>51</v>
      </c>
      <c r="N151" s="309" t="s">
        <v>51</v>
      </c>
      <c r="O151" s="307" t="s">
        <v>52</v>
      </c>
      <c r="P151" s="308" t="s">
        <v>53</v>
      </c>
      <c r="Q151" s="308" t="s">
        <v>51</v>
      </c>
      <c r="R151" s="309" t="s">
        <v>51</v>
      </c>
      <c r="S151" s="307" t="s">
        <v>52</v>
      </c>
      <c r="T151" s="308" t="s">
        <v>53</v>
      </c>
      <c r="U151" s="308" t="s">
        <v>51</v>
      </c>
      <c r="V151" s="309" t="s">
        <v>51</v>
      </c>
      <c r="W151" s="307" t="s">
        <v>52</v>
      </c>
      <c r="X151" s="308" t="s">
        <v>53</v>
      </c>
      <c r="Y151" s="308" t="s">
        <v>51</v>
      </c>
      <c r="Z151" s="309" t="s">
        <v>51</v>
      </c>
      <c r="AC151" s="479"/>
      <c r="AD151" s="480"/>
      <c r="AE151" s="307" t="s">
        <v>52</v>
      </c>
      <c r="AF151" s="308" t="s">
        <v>53</v>
      </c>
      <c r="AG151" s="308" t="s">
        <v>51</v>
      </c>
      <c r="AH151" s="309" t="s">
        <v>51</v>
      </c>
      <c r="AI151" s="307" t="s">
        <v>52</v>
      </c>
      <c r="AJ151" s="308" t="s">
        <v>53</v>
      </c>
      <c r="AK151" s="308" t="s">
        <v>51</v>
      </c>
      <c r="AL151" s="309" t="s">
        <v>51</v>
      </c>
      <c r="AM151" s="307" t="s">
        <v>52</v>
      </c>
      <c r="AN151" s="308" t="s">
        <v>53</v>
      </c>
      <c r="AO151" s="308" t="s">
        <v>51</v>
      </c>
      <c r="AP151" s="309" t="s">
        <v>51</v>
      </c>
      <c r="AQ151" s="307" t="s">
        <v>52</v>
      </c>
      <c r="AR151" s="308" t="s">
        <v>53</v>
      </c>
      <c r="AS151" s="308" t="s">
        <v>51</v>
      </c>
      <c r="AT151" s="309" t="s">
        <v>51</v>
      </c>
      <c r="AU151" s="307" t="s">
        <v>52</v>
      </c>
      <c r="AV151" s="308" t="s">
        <v>53</v>
      </c>
      <c r="AW151" s="308" t="s">
        <v>51</v>
      </c>
      <c r="AX151" s="309" t="s">
        <v>51</v>
      </c>
      <c r="AY151" s="307" t="s">
        <v>52</v>
      </c>
      <c r="AZ151" s="308" t="s">
        <v>53</v>
      </c>
      <c r="BA151" s="308" t="s">
        <v>51</v>
      </c>
      <c r="BB151" s="309" t="s">
        <v>51</v>
      </c>
      <c r="BE151" s="479"/>
      <c r="BF151" s="480"/>
      <c r="BG151" s="307" t="s">
        <v>52</v>
      </c>
      <c r="BH151" s="308" t="s">
        <v>53</v>
      </c>
      <c r="BI151" s="308" t="s">
        <v>51</v>
      </c>
      <c r="BJ151" s="309" t="s">
        <v>51</v>
      </c>
      <c r="BK151" s="307" t="s">
        <v>52</v>
      </c>
      <c r="BL151" s="308" t="s">
        <v>53</v>
      </c>
      <c r="BM151" s="308" t="s">
        <v>51</v>
      </c>
      <c r="BN151" s="309" t="s">
        <v>51</v>
      </c>
      <c r="BO151" s="307" t="s">
        <v>52</v>
      </c>
      <c r="BP151" s="308" t="s">
        <v>53</v>
      </c>
      <c r="BQ151" s="308" t="s">
        <v>51</v>
      </c>
      <c r="BR151" s="309" t="s">
        <v>51</v>
      </c>
      <c r="BS151" s="307" t="s">
        <v>52</v>
      </c>
      <c r="BT151" s="308" t="s">
        <v>53</v>
      </c>
      <c r="BU151" s="308" t="s">
        <v>51</v>
      </c>
      <c r="BV151" s="309" t="s">
        <v>51</v>
      </c>
      <c r="BW151" s="307" t="s">
        <v>52</v>
      </c>
      <c r="BX151" s="308" t="s">
        <v>53</v>
      </c>
      <c r="BY151" s="308" t="s">
        <v>51</v>
      </c>
      <c r="BZ151" s="309" t="s">
        <v>51</v>
      </c>
      <c r="CA151" s="307" t="s">
        <v>52</v>
      </c>
      <c r="CB151" s="308" t="s">
        <v>53</v>
      </c>
      <c r="CC151" s="308" t="s">
        <v>51</v>
      </c>
      <c r="CD151" s="309" t="s">
        <v>51</v>
      </c>
    </row>
    <row r="152" spans="1:82">
      <c r="A152" s="448">
        <v>2023</v>
      </c>
      <c r="B152" s="134" t="s">
        <v>13</v>
      </c>
      <c r="C152" s="142">
        <v>1326327.1810000313</v>
      </c>
      <c r="D152" s="143">
        <v>1186285.7570000431</v>
      </c>
      <c r="E152" s="143">
        <v>131896.24699999951</v>
      </c>
      <c r="F152" s="310">
        <f t="shared" ref="F152:F168" si="988">IF(AND(ISNUMBER(C152),ISNUMBER(E152)), IF(C152=0, 0, E152/C152), "")</f>
        <v>9.9444728939771604E-2</v>
      </c>
      <c r="G152" s="142">
        <v>0</v>
      </c>
      <c r="H152" s="143">
        <v>0</v>
      </c>
      <c r="I152" s="143">
        <v>0</v>
      </c>
      <c r="J152" s="310">
        <f t="shared" ref="J152:J168" si="989">IF(AND(ISNUMBER(G152),ISNUMBER(I152)), IF(G152=0, 0, I152/G152), "")</f>
        <v>0</v>
      </c>
      <c r="K152" s="142">
        <v>28945.303</v>
      </c>
      <c r="L152" s="143">
        <v>26770.686000000002</v>
      </c>
      <c r="M152" s="143">
        <v>2103.355</v>
      </c>
      <c r="N152" s="310">
        <f t="shared" ref="N152:N168" si="990">IF(AND(ISNUMBER(K152),ISNUMBER(M152)), IF(K152=0, 0, M152/K152), "")</f>
        <v>7.2666539369099017E-2</v>
      </c>
      <c r="O152" s="142">
        <v>120852.16887975</v>
      </c>
      <c r="P152" s="143">
        <v>120852.16887975</v>
      </c>
      <c r="Q152" s="143">
        <v>0</v>
      </c>
      <c r="R152" s="310">
        <f t="shared" ref="R152:R168" si="991">IF(AND(ISNUMBER(O152),ISNUMBER(Q152)), IF(O152=0, 0, Q152/O152), "")</f>
        <v>0</v>
      </c>
      <c r="S152" s="142">
        <v>39998.591467249935</v>
      </c>
      <c r="T152" s="143">
        <v>39998.591467249935</v>
      </c>
      <c r="U152" s="143">
        <v>0</v>
      </c>
      <c r="V152" s="310">
        <f t="shared" ref="V152:V168" si="992">IF(AND(ISNUMBER(S152),ISNUMBER(U152)), IF(S152=0, 0, U152/S152), "")</f>
        <v>0</v>
      </c>
      <c r="W152" s="313">
        <f t="shared" ref="W152:Y154" si="993">IF(COUNT(C152,G152,K152,O152,S152)&lt;5,"",SUM(C152,G152,K152,O152,S152))</f>
        <v>1516123.2443470312</v>
      </c>
      <c r="X152" s="146">
        <f t="shared" si="993"/>
        <v>1373907.2033470429</v>
      </c>
      <c r="Y152" s="146">
        <f t="shared" si="993"/>
        <v>133999.60199999952</v>
      </c>
      <c r="Z152" s="310">
        <f t="shared" ref="Z152:Z168" si="994">IF(AND(ISNUMBER(W152),ISNUMBER(Y152)), IF(W152=0, 0, Y152/W152), "")</f>
        <v>8.8383053620229204E-2</v>
      </c>
      <c r="AC152" s="448">
        <v>2023</v>
      </c>
      <c r="AD152" s="134" t="s">
        <v>13</v>
      </c>
      <c r="AE152" s="142">
        <v>346504.41599999467</v>
      </c>
      <c r="AF152" s="143">
        <v>295251.03399999801</v>
      </c>
      <c r="AG152" s="143">
        <v>48818.403999999777</v>
      </c>
      <c r="AH152" s="310">
        <f t="shared" ref="AH152:AH168" si="995">IF(AND(ISNUMBER(AE152),ISNUMBER(AG152)), IF(AE152=0, 0, AG152/AE152), "")</f>
        <v>0.14088825927113299</v>
      </c>
      <c r="AI152" s="142">
        <v>2992.1050000000018</v>
      </c>
      <c r="AJ152" s="143">
        <v>2597.288000000005</v>
      </c>
      <c r="AK152" s="143">
        <v>373.6049999999999</v>
      </c>
      <c r="AL152" s="310">
        <f t="shared" ref="AL152:AL168" si="996">IF(AND(ISNUMBER(AI152),ISNUMBER(AK152)), IF(AI152=0, 0, AK152/AI152), "")</f>
        <v>0.12486359937234812</v>
      </c>
      <c r="AM152" s="142">
        <v>0</v>
      </c>
      <c r="AN152" s="143">
        <v>0</v>
      </c>
      <c r="AO152" s="143">
        <v>0</v>
      </c>
      <c r="AP152" s="310">
        <f t="shared" ref="AP152:AP168" si="997">IF(AND(ISNUMBER(AM152),ISNUMBER(AO152)), IF(AM152=0, 0, AO152/AM152), "")</f>
        <v>0</v>
      </c>
      <c r="AQ152" s="142">
        <v>1884.7806970000026</v>
      </c>
      <c r="AR152" s="143">
        <v>1884.7806970000026</v>
      </c>
      <c r="AS152" s="143">
        <v>0</v>
      </c>
      <c r="AT152" s="310">
        <f t="shared" ref="AT152:AT168" si="998">IF(AND(ISNUMBER(AQ152),ISNUMBER(AS152)), IF(AQ152=0, 0, AS152/AQ152), "")</f>
        <v>0</v>
      </c>
      <c r="AU152" s="142">
        <v>30718.317507999996</v>
      </c>
      <c r="AV152" s="143">
        <v>30718.317507999996</v>
      </c>
      <c r="AW152" s="143">
        <v>0</v>
      </c>
      <c r="AX152" s="310">
        <f t="shared" ref="AX152:AX168" si="999">IF(AND(ISNUMBER(AU152),ISNUMBER(AW152)), IF(AU152=0, 0, AW152/AU152), "")</f>
        <v>0</v>
      </c>
      <c r="AY152" s="313">
        <f t="shared" ref="AY152:BA154" si="1000">IF(COUNT(AE152,AI152,AM152,AQ152,AU152)&lt;5,"",SUM(AE152,AI152,AM152,AQ152,AU152))</f>
        <v>382099.61920499464</v>
      </c>
      <c r="AZ152" s="146">
        <f t="shared" si="1000"/>
        <v>330451.42020499799</v>
      </c>
      <c r="BA152" s="146">
        <f t="shared" si="1000"/>
        <v>49192.00899999978</v>
      </c>
      <c r="BB152" s="310">
        <f t="shared" ref="BB152:BB168" si="1001">IF(AND(ISNUMBER(AY152),ISNUMBER(BA152)), IF(AY152=0, 0, BA152/AY152), "")</f>
        <v>0.1287413190893773</v>
      </c>
      <c r="BE152" s="448">
        <v>2023</v>
      </c>
      <c r="BF152" s="134" t="s">
        <v>13</v>
      </c>
      <c r="BG152" s="314">
        <f t="shared" ref="BG152:BI154" si="1002">IF(COUNT(C152, AE152)&lt;2, "", C152+AE152)</f>
        <v>1672831.5970000259</v>
      </c>
      <c r="BH152" s="315">
        <f t="shared" si="1002"/>
        <v>1481536.7910000412</v>
      </c>
      <c r="BI152" s="315">
        <f t="shared" si="1002"/>
        <v>180714.65099999928</v>
      </c>
      <c r="BJ152" s="310">
        <f t="shared" ref="BJ152:BJ168" si="1003">IF(AND(ISNUMBER(BG152),ISNUMBER(BI152)), IF(BG152=0, 0, BI152/BG152), "")</f>
        <v>0.10802919512285879</v>
      </c>
      <c r="BK152" s="314">
        <f t="shared" ref="BK152:BM154" si="1004">IF(COUNT(G152, AI152)&lt;2, "", G152+AI152)</f>
        <v>2992.1050000000018</v>
      </c>
      <c r="BL152" s="315">
        <f t="shared" si="1004"/>
        <v>2597.288000000005</v>
      </c>
      <c r="BM152" s="315">
        <f t="shared" si="1004"/>
        <v>373.6049999999999</v>
      </c>
      <c r="BN152" s="310">
        <f t="shared" ref="BN152:BN168" si="1005">IF(AND(ISNUMBER(BK152),ISNUMBER(BM152)), IF(BK152=0, 0, BM152/BK152), "")</f>
        <v>0.12486359937234812</v>
      </c>
      <c r="BO152" s="314">
        <f t="shared" ref="BO152:BQ154" si="1006">IF(COUNT(K152, AM152)&lt;2, "", K152+AM152)</f>
        <v>28945.303</v>
      </c>
      <c r="BP152" s="315">
        <f t="shared" si="1006"/>
        <v>26770.686000000002</v>
      </c>
      <c r="BQ152" s="315">
        <f t="shared" si="1006"/>
        <v>2103.355</v>
      </c>
      <c r="BR152" s="310">
        <f t="shared" ref="BR152:BR168" si="1007">IF(AND(ISNUMBER(BO152),ISNUMBER(BQ152)), IF(BO152=0, 0, BQ152/BO152), "")</f>
        <v>7.2666539369099017E-2</v>
      </c>
      <c r="BS152" s="314">
        <f t="shared" ref="BS152:BU154" si="1008">IF(COUNT(O152, AQ152)&lt;2, "", O152+AQ152)</f>
        <v>122736.94957675</v>
      </c>
      <c r="BT152" s="315">
        <f t="shared" si="1008"/>
        <v>122736.94957675</v>
      </c>
      <c r="BU152" s="315">
        <f t="shared" si="1008"/>
        <v>0</v>
      </c>
      <c r="BV152" s="310">
        <f t="shared" ref="BV152:BV168" si="1009">IF(AND(ISNUMBER(BS152),ISNUMBER(BU152)), IF(BS152=0, 0, BU152/BS152), "")</f>
        <v>0</v>
      </c>
      <c r="BW152" s="314">
        <f t="shared" ref="BW152:BY154" si="1010">IF(COUNT(S152, AU152)&lt;2, "", S152+AU152)</f>
        <v>70716.908975249928</v>
      </c>
      <c r="BX152" s="315">
        <f t="shared" si="1010"/>
        <v>70716.908975249928</v>
      </c>
      <c r="BY152" s="315">
        <f t="shared" si="1010"/>
        <v>0</v>
      </c>
      <c r="BZ152" s="310">
        <f t="shared" ref="BZ152:BZ168" si="1011">IF(AND(ISNUMBER(BW152),ISNUMBER(BY152)), IF(BW152=0, 0, BY152/BW152), "")</f>
        <v>0</v>
      </c>
      <c r="CA152" s="313">
        <f t="shared" ref="CA152:CC154" si="1012">IF(COUNT(BG152,BK152,BO152,BS152,BW152)&lt;5,"",SUM(BG152,BK152,BO152,BS152,BW152))</f>
        <v>1898222.8635520258</v>
      </c>
      <c r="CB152" s="146">
        <f t="shared" si="1012"/>
        <v>1704358.6235520409</v>
      </c>
      <c r="CC152" s="146">
        <f t="shared" si="1012"/>
        <v>183191.61099999931</v>
      </c>
      <c r="CD152" s="310">
        <f t="shared" ref="CD152:CD168" si="1013">IF(AND(ISNUMBER(CA152),ISNUMBER(CC152)), IF(CA152=0, 0, CC152/CA152), "")</f>
        <v>9.6506903650504086E-2</v>
      </c>
    </row>
    <row r="153" spans="1:82">
      <c r="A153" s="449"/>
      <c r="B153" s="130" t="s">
        <v>14</v>
      </c>
      <c r="C153" s="149">
        <v>1144738.2530000554</v>
      </c>
      <c r="D153" s="150">
        <v>1086183.2830000629</v>
      </c>
      <c r="E153" s="150">
        <v>55615.891000000353</v>
      </c>
      <c r="F153" s="316">
        <f t="shared" si="988"/>
        <v>4.8583936855648747E-2</v>
      </c>
      <c r="G153" s="149">
        <v>0</v>
      </c>
      <c r="H153" s="150">
        <v>0</v>
      </c>
      <c r="I153" s="150">
        <v>0</v>
      </c>
      <c r="J153" s="316">
        <f t="shared" si="989"/>
        <v>0</v>
      </c>
      <c r="K153" s="149">
        <v>20096.3505</v>
      </c>
      <c r="L153" s="150">
        <v>19167.834500000001</v>
      </c>
      <c r="M153" s="150">
        <v>1045.9069999999999</v>
      </c>
      <c r="N153" s="316">
        <f t="shared" si="990"/>
        <v>5.2044623724093582E-2</v>
      </c>
      <c r="O153" s="149">
        <v>54950.398640249899</v>
      </c>
      <c r="P153" s="150">
        <v>54950.398640249899</v>
      </c>
      <c r="Q153" s="150">
        <v>0</v>
      </c>
      <c r="R153" s="316">
        <f t="shared" si="991"/>
        <v>0</v>
      </c>
      <c r="S153" s="149">
        <v>40471.11091499999</v>
      </c>
      <c r="T153" s="150">
        <v>40471.11091499999</v>
      </c>
      <c r="U153" s="150">
        <v>0</v>
      </c>
      <c r="V153" s="316">
        <f t="shared" si="992"/>
        <v>0</v>
      </c>
      <c r="W153" s="319">
        <f t="shared" si="993"/>
        <v>1260256.1130553053</v>
      </c>
      <c r="X153" s="153">
        <f t="shared" si="993"/>
        <v>1200772.627055313</v>
      </c>
      <c r="Y153" s="153">
        <f t="shared" si="993"/>
        <v>56661.798000000352</v>
      </c>
      <c r="Z153" s="316">
        <f t="shared" si="994"/>
        <v>4.4960542077936975E-2</v>
      </c>
      <c r="AC153" s="449"/>
      <c r="AD153" s="130" t="s">
        <v>14</v>
      </c>
      <c r="AE153" s="149">
        <v>302965.80199999595</v>
      </c>
      <c r="AF153" s="150">
        <v>276439.58999999717</v>
      </c>
      <c r="AG153" s="150">
        <v>25083.394000000051</v>
      </c>
      <c r="AH153" s="316">
        <f t="shared" si="995"/>
        <v>8.279282293385834E-2</v>
      </c>
      <c r="AI153" s="149">
        <v>4720.9289999999992</v>
      </c>
      <c r="AJ153" s="150">
        <v>4407.806999999998</v>
      </c>
      <c r="AK153" s="150">
        <v>268.09200000000004</v>
      </c>
      <c r="AL153" s="316">
        <f t="shared" si="996"/>
        <v>5.6787975417550249E-2</v>
      </c>
      <c r="AM153" s="149">
        <v>0</v>
      </c>
      <c r="AN153" s="150">
        <v>0</v>
      </c>
      <c r="AO153" s="150">
        <v>0</v>
      </c>
      <c r="AP153" s="316">
        <f t="shared" si="997"/>
        <v>0</v>
      </c>
      <c r="AQ153" s="149">
        <v>954.77320299999928</v>
      </c>
      <c r="AR153" s="150">
        <v>954.77320299999928</v>
      </c>
      <c r="AS153" s="150">
        <v>0</v>
      </c>
      <c r="AT153" s="316">
        <f t="shared" si="998"/>
        <v>0</v>
      </c>
      <c r="AU153" s="149">
        <v>28763.098009000005</v>
      </c>
      <c r="AV153" s="150">
        <v>28763.098009000005</v>
      </c>
      <c r="AW153" s="150">
        <v>0</v>
      </c>
      <c r="AX153" s="316">
        <f t="shared" si="999"/>
        <v>0</v>
      </c>
      <c r="AY153" s="319">
        <f t="shared" si="1000"/>
        <v>337404.60221199598</v>
      </c>
      <c r="AZ153" s="153">
        <f t="shared" si="1000"/>
        <v>310565.26821199717</v>
      </c>
      <c r="BA153" s="153">
        <f t="shared" si="1000"/>
        <v>25351.486000000052</v>
      </c>
      <c r="BB153" s="316">
        <f t="shared" si="1001"/>
        <v>7.5136752236922247E-2</v>
      </c>
      <c r="BE153" s="449"/>
      <c r="BF153" s="130" t="s">
        <v>14</v>
      </c>
      <c r="BG153" s="320">
        <f t="shared" si="1002"/>
        <v>1447704.0550000514</v>
      </c>
      <c r="BH153" s="321">
        <f t="shared" si="1002"/>
        <v>1362622.8730000602</v>
      </c>
      <c r="BI153" s="321">
        <f t="shared" si="1002"/>
        <v>80699.285000000411</v>
      </c>
      <c r="BJ153" s="316">
        <f t="shared" si="1003"/>
        <v>5.5742943263357471E-2</v>
      </c>
      <c r="BK153" s="320">
        <f t="shared" si="1004"/>
        <v>4720.9289999999992</v>
      </c>
      <c r="BL153" s="321">
        <f t="shared" si="1004"/>
        <v>4407.806999999998</v>
      </c>
      <c r="BM153" s="321">
        <f t="shared" si="1004"/>
        <v>268.09200000000004</v>
      </c>
      <c r="BN153" s="316">
        <f t="shared" si="1005"/>
        <v>5.6787975417550249E-2</v>
      </c>
      <c r="BO153" s="320">
        <f t="shared" si="1006"/>
        <v>20096.3505</v>
      </c>
      <c r="BP153" s="321">
        <f t="shared" si="1006"/>
        <v>19167.834500000001</v>
      </c>
      <c r="BQ153" s="321">
        <f t="shared" si="1006"/>
        <v>1045.9069999999999</v>
      </c>
      <c r="BR153" s="316">
        <f t="shared" si="1007"/>
        <v>5.2044623724093582E-2</v>
      </c>
      <c r="BS153" s="320">
        <f t="shared" si="1008"/>
        <v>55905.171843249896</v>
      </c>
      <c r="BT153" s="321">
        <f t="shared" si="1008"/>
        <v>55905.171843249896</v>
      </c>
      <c r="BU153" s="321">
        <f t="shared" si="1008"/>
        <v>0</v>
      </c>
      <c r="BV153" s="316">
        <f t="shared" si="1009"/>
        <v>0</v>
      </c>
      <c r="BW153" s="320">
        <f t="shared" si="1010"/>
        <v>69234.208923999991</v>
      </c>
      <c r="BX153" s="321">
        <f t="shared" si="1010"/>
        <v>69234.208923999991</v>
      </c>
      <c r="BY153" s="321">
        <f t="shared" si="1010"/>
        <v>0</v>
      </c>
      <c r="BZ153" s="316">
        <f t="shared" si="1011"/>
        <v>0</v>
      </c>
      <c r="CA153" s="319">
        <f t="shared" si="1012"/>
        <v>1597660.7152673011</v>
      </c>
      <c r="CB153" s="153">
        <f t="shared" si="1012"/>
        <v>1511337.8952673101</v>
      </c>
      <c r="CC153" s="153">
        <f t="shared" si="1012"/>
        <v>82013.284000000422</v>
      </c>
      <c r="CD153" s="316">
        <f t="shared" si="1013"/>
        <v>5.1333354582909024E-2</v>
      </c>
    </row>
    <row r="154" spans="1:82">
      <c r="A154" s="449"/>
      <c r="B154" s="131" t="s">
        <v>15</v>
      </c>
      <c r="C154" s="156">
        <v>1185073.4950000034</v>
      </c>
      <c r="D154" s="157">
        <v>1108174.6969999885</v>
      </c>
      <c r="E154" s="157">
        <v>72381.51799999956</v>
      </c>
      <c r="F154" s="322">
        <f t="shared" si="988"/>
        <v>6.1077661685446233E-2</v>
      </c>
      <c r="G154" s="156">
        <v>0</v>
      </c>
      <c r="H154" s="157">
        <v>0</v>
      </c>
      <c r="I154" s="157">
        <v>0</v>
      </c>
      <c r="J154" s="322">
        <f t="shared" si="989"/>
        <v>0</v>
      </c>
      <c r="K154" s="156">
        <v>24882.947499999998</v>
      </c>
      <c r="L154" s="157">
        <v>23738.677</v>
      </c>
      <c r="M154" s="157">
        <v>1770.3695</v>
      </c>
      <c r="N154" s="322">
        <f t="shared" si="990"/>
        <v>7.1147901590034701E-2</v>
      </c>
      <c r="O154" s="156">
        <v>81540.577239249804</v>
      </c>
      <c r="P154" s="157">
        <v>81540.577239249804</v>
      </c>
      <c r="Q154" s="157">
        <v>0</v>
      </c>
      <c r="R154" s="322">
        <f t="shared" si="991"/>
        <v>0</v>
      </c>
      <c r="S154" s="156">
        <v>52883.99494805</v>
      </c>
      <c r="T154" s="157">
        <v>52883.99494805</v>
      </c>
      <c r="U154" s="157">
        <v>0</v>
      </c>
      <c r="V154" s="322">
        <f t="shared" si="992"/>
        <v>0</v>
      </c>
      <c r="W154" s="325">
        <f t="shared" si="993"/>
        <v>1344381.0146873032</v>
      </c>
      <c r="X154" s="160">
        <f t="shared" si="993"/>
        <v>1266337.9461872883</v>
      </c>
      <c r="Y154" s="160">
        <f t="shared" si="993"/>
        <v>74151.887499999561</v>
      </c>
      <c r="Z154" s="322">
        <f t="shared" si="994"/>
        <v>5.5156898743654863E-2</v>
      </c>
      <c r="AC154" s="449"/>
      <c r="AD154" s="131" t="s">
        <v>15</v>
      </c>
      <c r="AE154" s="156">
        <v>220678.41900000395</v>
      </c>
      <c r="AF154" s="157">
        <v>194891.39900000475</v>
      </c>
      <c r="AG154" s="157">
        <v>24461.822000000218</v>
      </c>
      <c r="AH154" s="322">
        <f t="shared" si="995"/>
        <v>0.11084827465616283</v>
      </c>
      <c r="AI154" s="156">
        <v>10506.245999999997</v>
      </c>
      <c r="AJ154" s="157">
        <v>9623.743000000004</v>
      </c>
      <c r="AK154" s="157">
        <v>755.42999999999915</v>
      </c>
      <c r="AL154" s="322">
        <f t="shared" si="996"/>
        <v>7.1902942306890524E-2</v>
      </c>
      <c r="AM154" s="156">
        <v>0</v>
      </c>
      <c r="AN154" s="157">
        <v>0</v>
      </c>
      <c r="AO154" s="157">
        <v>0</v>
      </c>
      <c r="AP154" s="322">
        <f t="shared" si="997"/>
        <v>0</v>
      </c>
      <c r="AQ154" s="156">
        <v>1460.7864730000003</v>
      </c>
      <c r="AR154" s="157">
        <v>1460.7864730000003</v>
      </c>
      <c r="AS154" s="157">
        <v>0</v>
      </c>
      <c r="AT154" s="322">
        <f t="shared" si="998"/>
        <v>0</v>
      </c>
      <c r="AU154" s="156">
        <v>23933.915603999991</v>
      </c>
      <c r="AV154" s="157">
        <v>23933.915603999991</v>
      </c>
      <c r="AW154" s="157">
        <v>0</v>
      </c>
      <c r="AX154" s="322">
        <f t="shared" si="999"/>
        <v>0</v>
      </c>
      <c r="AY154" s="325">
        <f t="shared" si="1000"/>
        <v>256579.36707700393</v>
      </c>
      <c r="AZ154" s="160">
        <f t="shared" si="1000"/>
        <v>229909.84407700476</v>
      </c>
      <c r="BA154" s="160">
        <f t="shared" si="1000"/>
        <v>25217.252000000219</v>
      </c>
      <c r="BB154" s="322">
        <f t="shared" si="1001"/>
        <v>9.828246241028446E-2</v>
      </c>
      <c r="BE154" s="449"/>
      <c r="BF154" s="131" t="s">
        <v>15</v>
      </c>
      <c r="BG154" s="326">
        <f t="shared" si="1002"/>
        <v>1405751.9140000073</v>
      </c>
      <c r="BH154" s="327">
        <f t="shared" si="1002"/>
        <v>1303066.0959999934</v>
      </c>
      <c r="BI154" s="327">
        <f t="shared" si="1002"/>
        <v>96843.339999999778</v>
      </c>
      <c r="BJ154" s="322">
        <f t="shared" si="1003"/>
        <v>6.8890775844249907E-2</v>
      </c>
      <c r="BK154" s="326">
        <f t="shared" si="1004"/>
        <v>10506.245999999997</v>
      </c>
      <c r="BL154" s="327">
        <f t="shared" si="1004"/>
        <v>9623.743000000004</v>
      </c>
      <c r="BM154" s="327">
        <f t="shared" si="1004"/>
        <v>755.42999999999915</v>
      </c>
      <c r="BN154" s="322">
        <f t="shared" si="1005"/>
        <v>7.1902942306890524E-2</v>
      </c>
      <c r="BO154" s="326">
        <f t="shared" si="1006"/>
        <v>24882.947499999998</v>
      </c>
      <c r="BP154" s="327">
        <f t="shared" si="1006"/>
        <v>23738.677</v>
      </c>
      <c r="BQ154" s="327">
        <f t="shared" si="1006"/>
        <v>1770.3695</v>
      </c>
      <c r="BR154" s="322">
        <f t="shared" si="1007"/>
        <v>7.1147901590034701E-2</v>
      </c>
      <c r="BS154" s="326">
        <f t="shared" si="1008"/>
        <v>83001.363712249804</v>
      </c>
      <c r="BT154" s="327">
        <f t="shared" si="1008"/>
        <v>83001.363712249804</v>
      </c>
      <c r="BU154" s="327">
        <f t="shared" si="1008"/>
        <v>0</v>
      </c>
      <c r="BV154" s="322">
        <f t="shared" si="1009"/>
        <v>0</v>
      </c>
      <c r="BW154" s="326">
        <f t="shared" si="1010"/>
        <v>76817.910552049987</v>
      </c>
      <c r="BX154" s="327">
        <f t="shared" si="1010"/>
        <v>76817.910552049987</v>
      </c>
      <c r="BY154" s="327">
        <f t="shared" si="1010"/>
        <v>0</v>
      </c>
      <c r="BZ154" s="322">
        <f t="shared" si="1011"/>
        <v>0</v>
      </c>
      <c r="CA154" s="325">
        <f t="shared" si="1012"/>
        <v>1600960.3817643072</v>
      </c>
      <c r="CB154" s="160">
        <f t="shared" si="1012"/>
        <v>1496247.7902642931</v>
      </c>
      <c r="CC154" s="160">
        <f t="shared" si="1012"/>
        <v>99369.139499999772</v>
      </c>
      <c r="CD154" s="322">
        <f t="shared" si="1013"/>
        <v>6.2068456304016688E-2</v>
      </c>
    </row>
    <row r="155" spans="1:82" ht="15">
      <c r="A155" s="449"/>
      <c r="B155" s="132" t="s">
        <v>16</v>
      </c>
      <c r="C155" s="328">
        <f t="shared" ref="C155:E155" si="1014">IF(COUNT(C152:C154)=0,"",SUM(C152:C154))</f>
        <v>3656138.9290000903</v>
      </c>
      <c r="D155" s="167">
        <f t="shared" si="1014"/>
        <v>3380643.7370000947</v>
      </c>
      <c r="E155" s="167">
        <f t="shared" si="1014"/>
        <v>259893.65599999944</v>
      </c>
      <c r="F155" s="329">
        <f t="shared" si="988"/>
        <v>7.1084184995967095E-2</v>
      </c>
      <c r="G155" s="328">
        <f t="shared" ref="G155:I155" si="1015">IF(COUNT(G152:G154)=0,"",SUM(G152:G154))</f>
        <v>0</v>
      </c>
      <c r="H155" s="167">
        <f t="shared" si="1015"/>
        <v>0</v>
      </c>
      <c r="I155" s="167">
        <f t="shared" si="1015"/>
        <v>0</v>
      </c>
      <c r="J155" s="329">
        <f t="shared" si="989"/>
        <v>0</v>
      </c>
      <c r="K155" s="328">
        <f t="shared" ref="K155:M155" si="1016">IF(COUNT(K152:K154)=0,"",SUM(K152:K154))</f>
        <v>73924.600999999995</v>
      </c>
      <c r="L155" s="167">
        <f t="shared" si="1016"/>
        <v>69677.197499999995</v>
      </c>
      <c r="M155" s="167">
        <f t="shared" si="1016"/>
        <v>4919.6314999999995</v>
      </c>
      <c r="N155" s="329">
        <f t="shared" si="990"/>
        <v>6.6549314212734134E-2</v>
      </c>
      <c r="O155" s="328">
        <f t="shared" ref="O155:P155" si="1017">IF(COUNT(O152:O154)=0,"",SUM(O152:O154))</f>
        <v>257343.1447592497</v>
      </c>
      <c r="P155" s="167">
        <f t="shared" si="1017"/>
        <v>257343.1447592497</v>
      </c>
      <c r="Q155" s="167">
        <f t="shared" ref="Q155" si="1018">IF(COUNT(Q152:Q154)=0,"",SUM(Q152:Q154))</f>
        <v>0</v>
      </c>
      <c r="R155" s="329">
        <f t="shared" si="991"/>
        <v>0</v>
      </c>
      <c r="S155" s="328">
        <f t="shared" ref="S155:T155" si="1019">IF(COUNT(S152:S154)=0,"",SUM(S152:S154))</f>
        <v>133353.69733029994</v>
      </c>
      <c r="T155" s="167">
        <f t="shared" si="1019"/>
        <v>133353.69733029994</v>
      </c>
      <c r="U155" s="167">
        <f t="shared" ref="U155" si="1020">IF(COUNT(U152:U154)=0,"",SUM(U152:U154))</f>
        <v>0</v>
      </c>
      <c r="V155" s="329">
        <f t="shared" si="992"/>
        <v>0</v>
      </c>
      <c r="W155" s="330">
        <f t="shared" ref="W155:Y155" si="1021">IF(COUNT(W152:W154)=0,"",SUM(W152:W154))</f>
        <v>4120760.3720896402</v>
      </c>
      <c r="X155" s="166">
        <f t="shared" si="1021"/>
        <v>3841017.7765896441</v>
      </c>
      <c r="Y155" s="166">
        <f t="shared" si="1021"/>
        <v>264813.28749999945</v>
      </c>
      <c r="Z155" s="329">
        <f t="shared" si="994"/>
        <v>6.4263209599278989E-2</v>
      </c>
      <c r="AC155" s="449"/>
      <c r="AD155" s="132" t="s">
        <v>16</v>
      </c>
      <c r="AE155" s="328">
        <f t="shared" ref="AE155:AG155" si="1022">IF(COUNT(AE152:AE154)=0,"",SUM(AE152:AE154))</f>
        <v>870148.63699999452</v>
      </c>
      <c r="AF155" s="167">
        <f t="shared" si="1022"/>
        <v>766582.02299999993</v>
      </c>
      <c r="AG155" s="167">
        <f t="shared" si="1022"/>
        <v>98363.620000000054</v>
      </c>
      <c r="AH155" s="329">
        <f t="shared" si="995"/>
        <v>0.11304231922850289</v>
      </c>
      <c r="AI155" s="328">
        <f t="shared" ref="AI155:AK155" si="1023">IF(COUNT(AI152:AI154)=0,"",SUM(AI152:AI154))</f>
        <v>18219.28</v>
      </c>
      <c r="AJ155" s="167">
        <f t="shared" si="1023"/>
        <v>16628.838000000007</v>
      </c>
      <c r="AK155" s="167">
        <f t="shared" si="1023"/>
        <v>1397.126999999999</v>
      </c>
      <c r="AL155" s="329">
        <f t="shared" si="996"/>
        <v>7.6683985316653519E-2</v>
      </c>
      <c r="AM155" s="328">
        <f t="shared" ref="AM155:AO155" si="1024">IF(COUNT(AM152:AM154)=0,"",SUM(AM152:AM154))</f>
        <v>0</v>
      </c>
      <c r="AN155" s="167">
        <f t="shared" si="1024"/>
        <v>0</v>
      </c>
      <c r="AO155" s="167">
        <f t="shared" si="1024"/>
        <v>0</v>
      </c>
      <c r="AP155" s="329">
        <f t="shared" si="997"/>
        <v>0</v>
      </c>
      <c r="AQ155" s="328">
        <f t="shared" ref="AQ155:AS155" si="1025">IF(COUNT(AQ152:AQ154)=0,"",SUM(AQ152:AQ154))</f>
        <v>4300.3403730000018</v>
      </c>
      <c r="AR155" s="167">
        <f t="shared" si="1025"/>
        <v>4300.3403730000018</v>
      </c>
      <c r="AS155" s="167">
        <f t="shared" si="1025"/>
        <v>0</v>
      </c>
      <c r="AT155" s="329">
        <f t="shared" si="998"/>
        <v>0</v>
      </c>
      <c r="AU155" s="328">
        <f t="shared" ref="AU155:AW155" si="1026">IF(COUNT(AU152:AU154)=0,"",SUM(AU152:AU154))</f>
        <v>83415.331120999996</v>
      </c>
      <c r="AV155" s="167">
        <f t="shared" si="1026"/>
        <v>83415.331120999996</v>
      </c>
      <c r="AW155" s="167">
        <f t="shared" si="1026"/>
        <v>0</v>
      </c>
      <c r="AX155" s="329">
        <f t="shared" si="999"/>
        <v>0</v>
      </c>
      <c r="AY155" s="330">
        <f t="shared" ref="AY155:BA155" si="1027">IF(COUNT(AY152:AY154)=0,"",SUM(AY152:AY154))</f>
        <v>976083.58849399455</v>
      </c>
      <c r="AZ155" s="166">
        <f t="shared" si="1027"/>
        <v>870926.53249399993</v>
      </c>
      <c r="BA155" s="166">
        <f t="shared" si="1027"/>
        <v>99760.747000000061</v>
      </c>
      <c r="BB155" s="329">
        <f t="shared" si="1001"/>
        <v>0.10220512687230152</v>
      </c>
      <c r="BE155" s="449"/>
      <c r="BF155" s="132" t="s">
        <v>16</v>
      </c>
      <c r="BG155" s="328">
        <f t="shared" ref="BG155:BI155" si="1028">IF(COUNT(BG152:BG154)=0,"",SUM(BG152:BG154))</f>
        <v>4526287.5660000844</v>
      </c>
      <c r="BH155" s="167">
        <f t="shared" si="1028"/>
        <v>4147225.7600000948</v>
      </c>
      <c r="BI155" s="167">
        <f t="shared" si="1028"/>
        <v>358257.27599999949</v>
      </c>
      <c r="BJ155" s="329">
        <f t="shared" si="1003"/>
        <v>7.915035683793159E-2</v>
      </c>
      <c r="BK155" s="328">
        <f t="shared" ref="BK155:BM155" si="1029">IF(COUNT(BK152:BK154)=0,"",SUM(BK152:BK154))</f>
        <v>18219.28</v>
      </c>
      <c r="BL155" s="167">
        <f t="shared" si="1029"/>
        <v>16628.838000000007</v>
      </c>
      <c r="BM155" s="167">
        <f t="shared" si="1029"/>
        <v>1397.126999999999</v>
      </c>
      <c r="BN155" s="329">
        <f t="shared" si="1005"/>
        <v>7.6683985316653519E-2</v>
      </c>
      <c r="BO155" s="328">
        <f t="shared" ref="BO155:BQ155" si="1030">IF(COUNT(BO152:BO154)=0,"",SUM(BO152:BO154))</f>
        <v>73924.600999999995</v>
      </c>
      <c r="BP155" s="167">
        <f t="shared" si="1030"/>
        <v>69677.197499999995</v>
      </c>
      <c r="BQ155" s="167">
        <f t="shared" si="1030"/>
        <v>4919.6314999999995</v>
      </c>
      <c r="BR155" s="329">
        <f t="shared" si="1007"/>
        <v>6.6549314212734134E-2</v>
      </c>
      <c r="BS155" s="328">
        <f t="shared" ref="BS155:BU155" si="1031">IF(COUNT(BS152:BS154)=0,"",SUM(BS152:BS154))</f>
        <v>261643.48513224971</v>
      </c>
      <c r="BT155" s="167">
        <f t="shared" si="1031"/>
        <v>261643.48513224971</v>
      </c>
      <c r="BU155" s="167">
        <f t="shared" si="1031"/>
        <v>0</v>
      </c>
      <c r="BV155" s="329">
        <f t="shared" si="1009"/>
        <v>0</v>
      </c>
      <c r="BW155" s="328">
        <f t="shared" ref="BW155:BY155" si="1032">IF(COUNT(BW152:BW154)=0,"",SUM(BW152:BW154))</f>
        <v>216769.02845129991</v>
      </c>
      <c r="BX155" s="167">
        <f t="shared" si="1032"/>
        <v>216769.02845129991</v>
      </c>
      <c r="BY155" s="167">
        <f t="shared" si="1032"/>
        <v>0</v>
      </c>
      <c r="BZ155" s="329">
        <f t="shared" si="1011"/>
        <v>0</v>
      </c>
      <c r="CA155" s="330">
        <f t="shared" ref="CA155:CC155" si="1033">IF(COUNT(CA152:CA154)=0,"",SUM(CA152:CA154))</f>
        <v>5096843.9605836347</v>
      </c>
      <c r="CB155" s="166">
        <f t="shared" si="1033"/>
        <v>4711944.3090836443</v>
      </c>
      <c r="CC155" s="166">
        <f t="shared" si="1033"/>
        <v>364574.03449999948</v>
      </c>
      <c r="CD155" s="329">
        <f t="shared" si="1013"/>
        <v>7.1529369413587549E-2</v>
      </c>
    </row>
    <row r="156" spans="1:82">
      <c r="A156" s="449"/>
      <c r="B156" s="129" t="s">
        <v>17</v>
      </c>
      <c r="C156" s="170">
        <v>985568.67600003036</v>
      </c>
      <c r="D156" s="171">
        <v>922439.95500002592</v>
      </c>
      <c r="E156" s="171">
        <v>58901.870999999446</v>
      </c>
      <c r="F156" s="331">
        <f t="shared" si="988"/>
        <v>5.9764349694082231E-2</v>
      </c>
      <c r="G156" s="170">
        <v>32282.622000000214</v>
      </c>
      <c r="H156" s="171">
        <v>32237.208000000199</v>
      </c>
      <c r="I156" s="171">
        <v>42.449999999999996</v>
      </c>
      <c r="J156" s="331">
        <f t="shared" si="989"/>
        <v>1.3149489530311297E-3</v>
      </c>
      <c r="K156" s="170">
        <v>24681.339499999998</v>
      </c>
      <c r="L156" s="171">
        <v>23495.593499999999</v>
      </c>
      <c r="M156" s="171">
        <v>1678.8225</v>
      </c>
      <c r="N156" s="331">
        <f t="shared" si="990"/>
        <v>6.8019910345627724E-2</v>
      </c>
      <c r="O156" s="170">
        <v>85616.4862177498</v>
      </c>
      <c r="P156" s="171">
        <v>85616.4862177498</v>
      </c>
      <c r="Q156" s="171">
        <v>0</v>
      </c>
      <c r="R156" s="331">
        <f t="shared" si="991"/>
        <v>0</v>
      </c>
      <c r="S156" s="170">
        <v>49293.292731499925</v>
      </c>
      <c r="T156" s="171">
        <v>49293.292731499925</v>
      </c>
      <c r="U156" s="171">
        <v>0</v>
      </c>
      <c r="V156" s="331">
        <f t="shared" si="992"/>
        <v>0</v>
      </c>
      <c r="W156" s="334">
        <f t="shared" ref="W156:Y158" si="1034">IF(COUNT(C156,G156,K156,O156,S156)&lt;5,"",SUM(C156,G156,K156,O156,S156))</f>
        <v>1177442.4164492805</v>
      </c>
      <c r="X156" s="174">
        <f t="shared" si="1034"/>
        <v>1113082.535449276</v>
      </c>
      <c r="Y156" s="174">
        <f t="shared" si="1034"/>
        <v>60623.143499999445</v>
      </c>
      <c r="Z156" s="331">
        <f t="shared" si="994"/>
        <v>5.1487140817311337E-2</v>
      </c>
      <c r="AC156" s="449"/>
      <c r="AD156" s="129" t="s">
        <v>17</v>
      </c>
      <c r="AE156" s="170">
        <v>223338.23199999882</v>
      </c>
      <c r="AF156" s="171">
        <v>192105.38999999771</v>
      </c>
      <c r="AG156" s="171">
        <v>29251.41900000014</v>
      </c>
      <c r="AH156" s="331">
        <f t="shared" si="995"/>
        <v>0.1309736301664656</v>
      </c>
      <c r="AI156" s="170">
        <v>13863.39700000023</v>
      </c>
      <c r="AJ156" s="171">
        <v>12376.656000000201</v>
      </c>
      <c r="AK156" s="171">
        <v>1287.3169999999989</v>
      </c>
      <c r="AL156" s="331">
        <f t="shared" si="996"/>
        <v>9.2857255692813057E-2</v>
      </c>
      <c r="AM156" s="170">
        <v>0</v>
      </c>
      <c r="AN156" s="171">
        <v>0</v>
      </c>
      <c r="AO156" s="171">
        <v>0</v>
      </c>
      <c r="AP156" s="331">
        <f t="shared" si="997"/>
        <v>0</v>
      </c>
      <c r="AQ156" s="170">
        <v>1367.8314259999972</v>
      </c>
      <c r="AR156" s="171">
        <v>1367.8314259999972</v>
      </c>
      <c r="AS156" s="171">
        <v>0</v>
      </c>
      <c r="AT156" s="331">
        <f t="shared" si="998"/>
        <v>0</v>
      </c>
      <c r="AU156" s="170">
        <v>28393.294232000018</v>
      </c>
      <c r="AV156" s="171">
        <v>28393.294232000018</v>
      </c>
      <c r="AW156" s="171">
        <v>0</v>
      </c>
      <c r="AX156" s="331">
        <f t="shared" si="999"/>
        <v>0</v>
      </c>
      <c r="AY156" s="334">
        <f t="shared" ref="AY156:BA158" si="1035">IF(COUNT(AE156,AI156,AM156,AQ156,AU156)&lt;5,"",SUM(AE156,AI156,AM156,AQ156,AU156))</f>
        <v>266962.75465799909</v>
      </c>
      <c r="AZ156" s="174">
        <f t="shared" si="1035"/>
        <v>234243.17165799791</v>
      </c>
      <c r="BA156" s="174">
        <f t="shared" si="1035"/>
        <v>30538.736000000139</v>
      </c>
      <c r="BB156" s="331">
        <f t="shared" si="1001"/>
        <v>0.1143932457511638</v>
      </c>
      <c r="BE156" s="449"/>
      <c r="BF156" s="129" t="s">
        <v>17</v>
      </c>
      <c r="BG156" s="335">
        <f t="shared" ref="BG156:BI158" si="1036">IF(COUNT(C156, AE156)&lt;2, "", C156+AE156)</f>
        <v>1208906.9080000292</v>
      </c>
      <c r="BH156" s="336">
        <f t="shared" si="1036"/>
        <v>1114545.3450000237</v>
      </c>
      <c r="BI156" s="336">
        <f t="shared" si="1036"/>
        <v>88153.289999999586</v>
      </c>
      <c r="BJ156" s="331">
        <f t="shared" si="1003"/>
        <v>7.2919833129117553E-2</v>
      </c>
      <c r="BK156" s="335">
        <f t="shared" ref="BK156:BM158" si="1037">IF(COUNT(G156, AI156)&lt;2, "", G156+AI156)</f>
        <v>46146.019000000444</v>
      </c>
      <c r="BL156" s="336">
        <f t="shared" si="1037"/>
        <v>44613.864000000402</v>
      </c>
      <c r="BM156" s="336">
        <f t="shared" si="1037"/>
        <v>1329.7669999999989</v>
      </c>
      <c r="BN156" s="331">
        <f t="shared" si="1005"/>
        <v>2.8816505276435353E-2</v>
      </c>
      <c r="BO156" s="335">
        <f t="shared" ref="BO156:BQ158" si="1038">IF(COUNT(K156, AM156)&lt;2, "", K156+AM156)</f>
        <v>24681.339499999998</v>
      </c>
      <c r="BP156" s="336">
        <f t="shared" si="1038"/>
        <v>23495.593499999999</v>
      </c>
      <c r="BQ156" s="336">
        <f t="shared" si="1038"/>
        <v>1678.8225</v>
      </c>
      <c r="BR156" s="331">
        <f t="shared" si="1007"/>
        <v>6.8019910345627724E-2</v>
      </c>
      <c r="BS156" s="335">
        <f t="shared" ref="BS156:BU158" si="1039">IF(COUNT(O156, AQ156)&lt;2, "", O156+AQ156)</f>
        <v>86984.317643749804</v>
      </c>
      <c r="BT156" s="336">
        <f t="shared" si="1039"/>
        <v>86984.317643749804</v>
      </c>
      <c r="BU156" s="336">
        <f t="shared" si="1039"/>
        <v>0</v>
      </c>
      <c r="BV156" s="331">
        <f t="shared" si="1009"/>
        <v>0</v>
      </c>
      <c r="BW156" s="335">
        <f t="shared" ref="BW156:BY158" si="1040">IF(COUNT(S156, AU156)&lt;2, "", S156+AU156)</f>
        <v>77686.58696349994</v>
      </c>
      <c r="BX156" s="336">
        <f t="shared" si="1040"/>
        <v>77686.58696349994</v>
      </c>
      <c r="BY156" s="336">
        <f t="shared" si="1040"/>
        <v>0</v>
      </c>
      <c r="BZ156" s="331">
        <f t="shared" si="1011"/>
        <v>0</v>
      </c>
      <c r="CA156" s="334">
        <f t="shared" ref="CA156:CC158" si="1041">IF(COUNT(BG156,BK156,BO156,BS156,BW156)&lt;5,"",SUM(BG156,BK156,BO156,BS156,BW156))</f>
        <v>1444405.1711072794</v>
      </c>
      <c r="CB156" s="174">
        <f t="shared" si="1041"/>
        <v>1347325.7071072736</v>
      </c>
      <c r="CC156" s="174">
        <f t="shared" si="1041"/>
        <v>91161.879499999573</v>
      </c>
      <c r="CD156" s="331">
        <f t="shared" si="1013"/>
        <v>6.3113786438548244E-2</v>
      </c>
    </row>
    <row r="157" spans="1:82">
      <c r="A157" s="449"/>
      <c r="B157" s="130" t="s">
        <v>18</v>
      </c>
      <c r="C157" s="149">
        <v>579117.68099998904</v>
      </c>
      <c r="D157" s="150">
        <v>561230.7729999841</v>
      </c>
      <c r="E157" s="150">
        <v>16603.99800000008</v>
      </c>
      <c r="F157" s="316">
        <f t="shared" si="988"/>
        <v>2.8671198522775537E-2</v>
      </c>
      <c r="G157" s="149">
        <v>64180.877999998636</v>
      </c>
      <c r="H157" s="150">
        <v>61097.91999999879</v>
      </c>
      <c r="I157" s="150">
        <v>2947.4989999999993</v>
      </c>
      <c r="J157" s="316">
        <f t="shared" si="989"/>
        <v>4.5924878123357271E-2</v>
      </c>
      <c r="K157" s="149">
        <v>27269.102999999999</v>
      </c>
      <c r="L157" s="150">
        <v>27849.4565</v>
      </c>
      <c r="M157" s="150">
        <v>121.1375</v>
      </c>
      <c r="N157" s="316">
        <f t="shared" si="990"/>
        <v>4.4422986704036431E-3</v>
      </c>
      <c r="O157" s="149">
        <v>40134.4145522498</v>
      </c>
      <c r="P157" s="150">
        <v>40134.4145522498</v>
      </c>
      <c r="Q157" s="150">
        <v>0</v>
      </c>
      <c r="R157" s="316">
        <f t="shared" si="991"/>
        <v>0</v>
      </c>
      <c r="S157" s="149">
        <v>53697.595415749995</v>
      </c>
      <c r="T157" s="150">
        <v>53697.595415749995</v>
      </c>
      <c r="U157" s="150">
        <v>0</v>
      </c>
      <c r="V157" s="316">
        <f t="shared" si="992"/>
        <v>0</v>
      </c>
      <c r="W157" s="319">
        <f t="shared" si="1034"/>
        <v>764399.67196798744</v>
      </c>
      <c r="X157" s="153">
        <f t="shared" si="1034"/>
        <v>744010.15946798259</v>
      </c>
      <c r="Y157" s="153">
        <f t="shared" si="1034"/>
        <v>19672.63450000008</v>
      </c>
      <c r="Z157" s="316">
        <f t="shared" si="994"/>
        <v>2.5736058270867439E-2</v>
      </c>
      <c r="AC157" s="449"/>
      <c r="AD157" s="130" t="s">
        <v>18</v>
      </c>
      <c r="AE157" s="149">
        <v>116730.0479999964</v>
      </c>
      <c r="AF157" s="150">
        <v>109413.61399999549</v>
      </c>
      <c r="AG157" s="150">
        <v>6393.4119999999784</v>
      </c>
      <c r="AH157" s="316">
        <f t="shared" si="995"/>
        <v>5.4770918966812861E-2</v>
      </c>
      <c r="AI157" s="149">
        <v>20810.360999999961</v>
      </c>
      <c r="AJ157" s="150">
        <v>20408.482999999997</v>
      </c>
      <c r="AK157" s="150">
        <v>370.18499999999972</v>
      </c>
      <c r="AL157" s="316">
        <f t="shared" si="996"/>
        <v>1.7788494875221071E-2</v>
      </c>
      <c r="AM157" s="149">
        <v>0</v>
      </c>
      <c r="AN157" s="150">
        <v>0</v>
      </c>
      <c r="AO157" s="150">
        <v>0</v>
      </c>
      <c r="AP157" s="316">
        <f t="shared" si="997"/>
        <v>0</v>
      </c>
      <c r="AQ157" s="149">
        <v>785.33185899999785</v>
      </c>
      <c r="AR157" s="150">
        <v>785.33185899999785</v>
      </c>
      <c r="AS157" s="150">
        <v>0</v>
      </c>
      <c r="AT157" s="316">
        <f t="shared" si="998"/>
        <v>0</v>
      </c>
      <c r="AU157" s="149">
        <v>31410.814471000012</v>
      </c>
      <c r="AV157" s="150">
        <v>31410.814471000012</v>
      </c>
      <c r="AW157" s="150">
        <v>0</v>
      </c>
      <c r="AX157" s="316">
        <f t="shared" si="999"/>
        <v>0</v>
      </c>
      <c r="AY157" s="319">
        <f t="shared" si="1035"/>
        <v>169736.55532999639</v>
      </c>
      <c r="AZ157" s="153">
        <f t="shared" si="1035"/>
        <v>162018.24332999549</v>
      </c>
      <c r="BA157" s="153">
        <f t="shared" si="1035"/>
        <v>6763.5969999999779</v>
      </c>
      <c r="BB157" s="316">
        <f t="shared" si="1001"/>
        <v>3.9847615540744355E-2</v>
      </c>
      <c r="BE157" s="449"/>
      <c r="BF157" s="130" t="s">
        <v>18</v>
      </c>
      <c r="BG157" s="320">
        <f t="shared" si="1036"/>
        <v>695847.72899998538</v>
      </c>
      <c r="BH157" s="321">
        <f t="shared" si="1036"/>
        <v>670644.38699997962</v>
      </c>
      <c r="BI157" s="321">
        <f t="shared" si="1036"/>
        <v>22997.410000000058</v>
      </c>
      <c r="BJ157" s="316">
        <f t="shared" si="1003"/>
        <v>3.3049486319442371E-2</v>
      </c>
      <c r="BK157" s="320">
        <f t="shared" si="1037"/>
        <v>84991.238999998604</v>
      </c>
      <c r="BL157" s="321">
        <f t="shared" si="1037"/>
        <v>81506.402999998783</v>
      </c>
      <c r="BM157" s="321">
        <f t="shared" si="1037"/>
        <v>3317.6839999999993</v>
      </c>
      <c r="BN157" s="316">
        <f t="shared" si="1005"/>
        <v>3.9035599892831938E-2</v>
      </c>
      <c r="BO157" s="320">
        <f t="shared" si="1038"/>
        <v>27269.102999999999</v>
      </c>
      <c r="BP157" s="321">
        <f t="shared" si="1038"/>
        <v>27849.4565</v>
      </c>
      <c r="BQ157" s="321">
        <f t="shared" si="1038"/>
        <v>121.1375</v>
      </c>
      <c r="BR157" s="316">
        <f t="shared" si="1007"/>
        <v>4.4422986704036431E-3</v>
      </c>
      <c r="BS157" s="320">
        <f t="shared" si="1039"/>
        <v>40919.746411249798</v>
      </c>
      <c r="BT157" s="321">
        <f t="shared" si="1039"/>
        <v>40919.746411249798</v>
      </c>
      <c r="BU157" s="321">
        <f t="shared" si="1039"/>
        <v>0</v>
      </c>
      <c r="BV157" s="316">
        <f t="shared" si="1009"/>
        <v>0</v>
      </c>
      <c r="BW157" s="320">
        <f t="shared" si="1040"/>
        <v>85108.409886750014</v>
      </c>
      <c r="BX157" s="321">
        <f t="shared" si="1040"/>
        <v>85108.409886750014</v>
      </c>
      <c r="BY157" s="321">
        <f t="shared" si="1040"/>
        <v>0</v>
      </c>
      <c r="BZ157" s="316">
        <f t="shared" si="1011"/>
        <v>0</v>
      </c>
      <c r="CA157" s="319">
        <f t="shared" si="1041"/>
        <v>934136.22729798395</v>
      </c>
      <c r="CB157" s="153">
        <f t="shared" si="1041"/>
        <v>906028.40279797825</v>
      </c>
      <c r="CC157" s="153">
        <f t="shared" si="1041"/>
        <v>26436.231500000056</v>
      </c>
      <c r="CD157" s="316">
        <f t="shared" si="1013"/>
        <v>2.8300188695676239E-2</v>
      </c>
    </row>
    <row r="158" spans="1:82">
      <c r="A158" s="449"/>
      <c r="B158" s="131" t="s">
        <v>19</v>
      </c>
      <c r="C158" s="156">
        <v>550251.51900000428</v>
      </c>
      <c r="D158" s="157">
        <v>531119.24199999997</v>
      </c>
      <c r="E158" s="157">
        <v>18124.932000000012</v>
      </c>
      <c r="F158" s="322">
        <f t="shared" si="988"/>
        <v>3.2939358410021713E-2</v>
      </c>
      <c r="G158" s="156">
        <v>72877.405999997733</v>
      </c>
      <c r="H158" s="157">
        <v>63051.058999997003</v>
      </c>
      <c r="I158" s="157">
        <v>9692.3490000000038</v>
      </c>
      <c r="J158" s="322">
        <f t="shared" si="989"/>
        <v>0.13299525232827725</v>
      </c>
      <c r="K158" s="156">
        <v>22298.27</v>
      </c>
      <c r="L158" s="157">
        <v>21997.5095</v>
      </c>
      <c r="M158" s="157">
        <v>334.12849999999997</v>
      </c>
      <c r="N158" s="322">
        <f t="shared" si="990"/>
        <v>1.4984503282093184E-2</v>
      </c>
      <c r="O158" s="156">
        <v>7415.9816174999796</v>
      </c>
      <c r="P158" s="157">
        <v>7415.9816174999796</v>
      </c>
      <c r="Q158" s="157">
        <v>0</v>
      </c>
      <c r="R158" s="322">
        <f t="shared" si="991"/>
        <v>0</v>
      </c>
      <c r="S158" s="156">
        <v>50623.612070499999</v>
      </c>
      <c r="T158" s="157">
        <v>50623.612070499999</v>
      </c>
      <c r="U158" s="157">
        <v>0</v>
      </c>
      <c r="V158" s="322">
        <f t="shared" si="992"/>
        <v>0</v>
      </c>
      <c r="W158" s="325">
        <f t="shared" si="1034"/>
        <v>703466.78868800204</v>
      </c>
      <c r="X158" s="160">
        <f t="shared" si="1034"/>
        <v>674207.40418799699</v>
      </c>
      <c r="Y158" s="160">
        <f t="shared" si="1034"/>
        <v>28151.409500000016</v>
      </c>
      <c r="Z158" s="322">
        <f t="shared" si="994"/>
        <v>4.0018107397086493E-2</v>
      </c>
      <c r="AC158" s="449"/>
      <c r="AD158" s="131" t="s">
        <v>19</v>
      </c>
      <c r="AE158" s="156">
        <v>112389.88199999883</v>
      </c>
      <c r="AF158" s="157">
        <v>106033.38299999903</v>
      </c>
      <c r="AG158" s="157">
        <v>5802.7600000000339</v>
      </c>
      <c r="AH158" s="322">
        <f t="shared" si="995"/>
        <v>5.1630626322751137E-2</v>
      </c>
      <c r="AI158" s="156">
        <v>21572.951000000034</v>
      </c>
      <c r="AJ158" s="157">
        <v>21189.162000000058</v>
      </c>
      <c r="AK158" s="157">
        <v>309.62099999999992</v>
      </c>
      <c r="AL158" s="322">
        <f t="shared" si="996"/>
        <v>1.4352278462042557E-2</v>
      </c>
      <c r="AM158" s="156">
        <v>0</v>
      </c>
      <c r="AN158" s="157">
        <v>0</v>
      </c>
      <c r="AO158" s="157">
        <v>0</v>
      </c>
      <c r="AP158" s="322">
        <f t="shared" si="997"/>
        <v>0</v>
      </c>
      <c r="AQ158" s="156">
        <v>285.32257700000031</v>
      </c>
      <c r="AR158" s="157">
        <v>285.32257700000031</v>
      </c>
      <c r="AS158" s="157">
        <v>0</v>
      </c>
      <c r="AT158" s="322">
        <f t="shared" si="998"/>
        <v>0</v>
      </c>
      <c r="AU158" s="156">
        <v>29434.995846000005</v>
      </c>
      <c r="AV158" s="157">
        <v>29434.995846000005</v>
      </c>
      <c r="AW158" s="157">
        <v>0</v>
      </c>
      <c r="AX158" s="322">
        <f t="shared" si="999"/>
        <v>0</v>
      </c>
      <c r="AY158" s="325">
        <f t="shared" si="1035"/>
        <v>163683.1514229989</v>
      </c>
      <c r="AZ158" s="160">
        <f t="shared" si="1035"/>
        <v>156942.8634229991</v>
      </c>
      <c r="BA158" s="160">
        <f t="shared" si="1035"/>
        <v>6112.381000000034</v>
      </c>
      <c r="BB158" s="322">
        <f t="shared" si="1001"/>
        <v>3.7342762201615282E-2</v>
      </c>
      <c r="BE158" s="449"/>
      <c r="BF158" s="131" t="s">
        <v>19</v>
      </c>
      <c r="BG158" s="326">
        <f t="shared" si="1036"/>
        <v>662641.4010000031</v>
      </c>
      <c r="BH158" s="327">
        <f t="shared" si="1036"/>
        <v>637152.62499999895</v>
      </c>
      <c r="BI158" s="327">
        <f t="shared" si="1036"/>
        <v>23927.692000000046</v>
      </c>
      <c r="BJ158" s="322">
        <f t="shared" si="1003"/>
        <v>3.6109563881596245E-2</v>
      </c>
      <c r="BK158" s="326">
        <f t="shared" si="1037"/>
        <v>94450.356999997763</v>
      </c>
      <c r="BL158" s="327">
        <f t="shared" si="1037"/>
        <v>84240.220999997066</v>
      </c>
      <c r="BM158" s="327">
        <f t="shared" si="1037"/>
        <v>10001.970000000003</v>
      </c>
      <c r="BN158" s="322">
        <f t="shared" si="1005"/>
        <v>0.105896582264906</v>
      </c>
      <c r="BO158" s="326">
        <f t="shared" si="1038"/>
        <v>22298.27</v>
      </c>
      <c r="BP158" s="327">
        <f t="shared" si="1038"/>
        <v>21997.5095</v>
      </c>
      <c r="BQ158" s="327">
        <f t="shared" si="1038"/>
        <v>334.12849999999997</v>
      </c>
      <c r="BR158" s="322">
        <f t="shared" si="1007"/>
        <v>1.4984503282093184E-2</v>
      </c>
      <c r="BS158" s="326">
        <f t="shared" si="1039"/>
        <v>7701.3041944999795</v>
      </c>
      <c r="BT158" s="327">
        <f t="shared" si="1039"/>
        <v>7701.3041944999795</v>
      </c>
      <c r="BU158" s="327">
        <f t="shared" si="1039"/>
        <v>0</v>
      </c>
      <c r="BV158" s="322">
        <f t="shared" si="1009"/>
        <v>0</v>
      </c>
      <c r="BW158" s="326">
        <f t="shared" si="1040"/>
        <v>80058.607916500012</v>
      </c>
      <c r="BX158" s="327">
        <f t="shared" si="1040"/>
        <v>80058.607916500012</v>
      </c>
      <c r="BY158" s="327">
        <f t="shared" si="1040"/>
        <v>0</v>
      </c>
      <c r="BZ158" s="322">
        <f t="shared" si="1011"/>
        <v>0</v>
      </c>
      <c r="CA158" s="325">
        <f t="shared" si="1041"/>
        <v>867149.94011100079</v>
      </c>
      <c r="CB158" s="160">
        <f t="shared" si="1041"/>
        <v>831150.26761099603</v>
      </c>
      <c r="CC158" s="160">
        <f t="shared" si="1041"/>
        <v>34263.790500000046</v>
      </c>
      <c r="CD158" s="322">
        <f t="shared" si="1013"/>
        <v>3.9513109457879982E-2</v>
      </c>
    </row>
    <row r="159" spans="1:82" ht="15">
      <c r="A159" s="449"/>
      <c r="B159" s="132" t="s">
        <v>20</v>
      </c>
      <c r="C159" s="328">
        <f t="shared" ref="C159:E159" si="1042">IF(COUNT(C156:C158)=0,"",SUM(C156:C158))</f>
        <v>2114937.8760000234</v>
      </c>
      <c r="D159" s="167">
        <f t="shared" si="1042"/>
        <v>2014789.97000001</v>
      </c>
      <c r="E159" s="167">
        <f t="shared" si="1042"/>
        <v>93630.800999999541</v>
      </c>
      <c r="F159" s="329">
        <f t="shared" si="988"/>
        <v>4.4271182649148651E-2</v>
      </c>
      <c r="G159" s="328">
        <f t="shared" ref="G159:I159" si="1043">IF(COUNT(G156:G158)=0,"",SUM(G156:G158))</f>
        <v>169340.90599999658</v>
      </c>
      <c r="H159" s="167">
        <f t="shared" si="1043"/>
        <v>156386.18699999599</v>
      </c>
      <c r="I159" s="167">
        <f t="shared" si="1043"/>
        <v>12682.298000000003</v>
      </c>
      <c r="J159" s="329">
        <f t="shared" si="989"/>
        <v>7.4892111419318008E-2</v>
      </c>
      <c r="K159" s="328">
        <f t="shared" ref="K159:M159" si="1044">IF(COUNT(K156:K158)=0,"",SUM(K156:K158))</f>
        <v>74248.712499999994</v>
      </c>
      <c r="L159" s="167">
        <f t="shared" si="1044"/>
        <v>73342.559500000003</v>
      </c>
      <c r="M159" s="167">
        <f t="shared" si="1044"/>
        <v>2134.0884999999998</v>
      </c>
      <c r="N159" s="329">
        <f t="shared" si="990"/>
        <v>2.8742431055622682E-2</v>
      </c>
      <c r="O159" s="328">
        <f t="shared" ref="O159:P159" si="1045">IF(COUNT(O156:O158)=0,"",SUM(O156:O158))</f>
        <v>133166.88238749959</v>
      </c>
      <c r="P159" s="167">
        <f t="shared" si="1045"/>
        <v>133166.88238749959</v>
      </c>
      <c r="Q159" s="167">
        <f t="shared" ref="Q159" si="1046">IF(COUNT(Q156:Q158)=0,"",SUM(Q156:Q158))</f>
        <v>0</v>
      </c>
      <c r="R159" s="329">
        <f t="shared" si="991"/>
        <v>0</v>
      </c>
      <c r="S159" s="328">
        <f t="shared" ref="S159:T159" si="1047">IF(COUNT(S156:S158)=0,"",SUM(S156:S158))</f>
        <v>153614.50021774991</v>
      </c>
      <c r="T159" s="167">
        <f t="shared" si="1047"/>
        <v>153614.50021774991</v>
      </c>
      <c r="U159" s="167">
        <f t="shared" ref="U159" si="1048">IF(COUNT(U156:U158)=0,"",SUM(U156:U158))</f>
        <v>0</v>
      </c>
      <c r="V159" s="329">
        <f t="shared" si="992"/>
        <v>0</v>
      </c>
      <c r="W159" s="330">
        <f t="shared" ref="W159:Y159" si="1049">IF(COUNT(W156:W158)=0,"",SUM(W156:W158))</f>
        <v>2645308.87710527</v>
      </c>
      <c r="X159" s="166">
        <f t="shared" si="1049"/>
        <v>2531300.0991052557</v>
      </c>
      <c r="Y159" s="166">
        <f t="shared" si="1049"/>
        <v>108447.18749999953</v>
      </c>
      <c r="Z159" s="329">
        <f t="shared" si="994"/>
        <v>4.0996039607545567E-2</v>
      </c>
      <c r="AC159" s="449"/>
      <c r="AD159" s="132" t="s">
        <v>20</v>
      </c>
      <c r="AE159" s="328">
        <f t="shared" ref="AE159:AG159" si="1050">IF(COUNT(AE156:AE158)=0,"",SUM(AE156:AE158))</f>
        <v>452458.16199999407</v>
      </c>
      <c r="AF159" s="167">
        <f t="shared" si="1050"/>
        <v>407552.38699999225</v>
      </c>
      <c r="AG159" s="167">
        <f t="shared" si="1050"/>
        <v>41447.591000000153</v>
      </c>
      <c r="AH159" s="329">
        <f t="shared" si="995"/>
        <v>9.1605355988695139E-2</v>
      </c>
      <c r="AI159" s="328">
        <f t="shared" ref="AI159:AK159" si="1051">IF(COUNT(AI156:AI158)=0,"",SUM(AI156:AI158))</f>
        <v>56246.709000000221</v>
      </c>
      <c r="AJ159" s="167">
        <f t="shared" si="1051"/>
        <v>53974.301000000254</v>
      </c>
      <c r="AK159" s="167">
        <f t="shared" si="1051"/>
        <v>1967.1229999999985</v>
      </c>
      <c r="AL159" s="329">
        <f t="shared" si="996"/>
        <v>3.4973121716329943E-2</v>
      </c>
      <c r="AM159" s="328">
        <f t="shared" ref="AM159:AO159" si="1052">IF(COUNT(AM156:AM158)=0,"",SUM(AM156:AM158))</f>
        <v>0</v>
      </c>
      <c r="AN159" s="167">
        <f t="shared" si="1052"/>
        <v>0</v>
      </c>
      <c r="AO159" s="167">
        <f t="shared" si="1052"/>
        <v>0</v>
      </c>
      <c r="AP159" s="329">
        <f t="shared" si="997"/>
        <v>0</v>
      </c>
      <c r="AQ159" s="328">
        <f t="shared" ref="AQ159:AS159" si="1053">IF(COUNT(AQ156:AQ158)=0,"",SUM(AQ156:AQ158))</f>
        <v>2438.4858619999954</v>
      </c>
      <c r="AR159" s="167">
        <f t="shared" si="1053"/>
        <v>2438.4858619999954</v>
      </c>
      <c r="AS159" s="167">
        <f t="shared" si="1053"/>
        <v>0</v>
      </c>
      <c r="AT159" s="329">
        <f t="shared" si="998"/>
        <v>0</v>
      </c>
      <c r="AU159" s="328">
        <f t="shared" ref="AU159:AW159" si="1054">IF(COUNT(AU156:AU158)=0,"",SUM(AU156:AU158))</f>
        <v>89239.10454900004</v>
      </c>
      <c r="AV159" s="167">
        <f t="shared" si="1054"/>
        <v>89239.10454900004</v>
      </c>
      <c r="AW159" s="167">
        <f t="shared" si="1054"/>
        <v>0</v>
      </c>
      <c r="AX159" s="329">
        <f t="shared" si="999"/>
        <v>0</v>
      </c>
      <c r="AY159" s="330">
        <f t="shared" ref="AY159:BA159" si="1055">IF(COUNT(AY156:AY158)=0,"",SUM(AY156:AY158))</f>
        <v>600382.46141099441</v>
      </c>
      <c r="AZ159" s="166">
        <f t="shared" si="1055"/>
        <v>553204.27841099259</v>
      </c>
      <c r="BA159" s="166">
        <f t="shared" si="1055"/>
        <v>43414.714000000153</v>
      </c>
      <c r="BB159" s="329">
        <f t="shared" si="1001"/>
        <v>7.2311762568761026E-2</v>
      </c>
      <c r="BE159" s="449"/>
      <c r="BF159" s="132" t="s">
        <v>20</v>
      </c>
      <c r="BG159" s="328">
        <f t="shared" ref="BG159:BI159" si="1056">IF(COUNT(BG156:BG158)=0,"",SUM(BG156:BG158))</f>
        <v>2567396.0380000174</v>
      </c>
      <c r="BH159" s="167">
        <f t="shared" si="1056"/>
        <v>2422342.3570000022</v>
      </c>
      <c r="BI159" s="167">
        <f t="shared" si="1056"/>
        <v>135078.3919999997</v>
      </c>
      <c r="BJ159" s="329">
        <f t="shared" si="1003"/>
        <v>5.2612993866433158E-2</v>
      </c>
      <c r="BK159" s="328">
        <f t="shared" ref="BK159:BM159" si="1057">IF(COUNT(BK156:BK158)=0,"",SUM(BK156:BK158))</f>
        <v>225587.61499999679</v>
      </c>
      <c r="BL159" s="167">
        <f t="shared" si="1057"/>
        <v>210360.48799999623</v>
      </c>
      <c r="BM159" s="167">
        <f t="shared" si="1057"/>
        <v>14649.421000000002</v>
      </c>
      <c r="BN159" s="329">
        <f t="shared" si="1005"/>
        <v>6.4938941794301125E-2</v>
      </c>
      <c r="BO159" s="328">
        <f t="shared" ref="BO159:BQ159" si="1058">IF(COUNT(BO156:BO158)=0,"",SUM(BO156:BO158))</f>
        <v>74248.712499999994</v>
      </c>
      <c r="BP159" s="167">
        <f t="shared" si="1058"/>
        <v>73342.559500000003</v>
      </c>
      <c r="BQ159" s="167">
        <f t="shared" si="1058"/>
        <v>2134.0884999999998</v>
      </c>
      <c r="BR159" s="329">
        <f t="shared" si="1007"/>
        <v>2.8742431055622682E-2</v>
      </c>
      <c r="BS159" s="328">
        <f t="shared" ref="BS159:BU159" si="1059">IF(COUNT(BS156:BS158)=0,"",SUM(BS156:BS158))</f>
        <v>135605.36824949959</v>
      </c>
      <c r="BT159" s="167">
        <f t="shared" si="1059"/>
        <v>135605.36824949959</v>
      </c>
      <c r="BU159" s="167">
        <f t="shared" si="1059"/>
        <v>0</v>
      </c>
      <c r="BV159" s="329">
        <f t="shared" si="1009"/>
        <v>0</v>
      </c>
      <c r="BW159" s="328">
        <f t="shared" ref="BW159:BY159" si="1060">IF(COUNT(BW156:BW158)=0,"",SUM(BW156:BW158))</f>
        <v>242853.60476674995</v>
      </c>
      <c r="BX159" s="167">
        <f t="shared" si="1060"/>
        <v>242853.60476674995</v>
      </c>
      <c r="BY159" s="167">
        <f t="shared" si="1060"/>
        <v>0</v>
      </c>
      <c r="BZ159" s="329">
        <f t="shared" si="1011"/>
        <v>0</v>
      </c>
      <c r="CA159" s="330">
        <f t="shared" ref="CA159:CC159" si="1061">IF(COUNT(CA156:CA158)=0,"",SUM(CA156:CA158))</f>
        <v>3245691.3385162642</v>
      </c>
      <c r="CB159" s="166">
        <f t="shared" si="1061"/>
        <v>3084504.3775162478</v>
      </c>
      <c r="CC159" s="166">
        <f t="shared" si="1061"/>
        <v>151861.90149999969</v>
      </c>
      <c r="CD159" s="329">
        <f t="shared" si="1013"/>
        <v>4.6788768758714391E-2</v>
      </c>
    </row>
    <row r="160" spans="1:82">
      <c r="A160" s="449"/>
      <c r="B160" s="129" t="s">
        <v>21</v>
      </c>
      <c r="C160" s="170">
        <v>973189.47100004798</v>
      </c>
      <c r="D160" s="171">
        <v>855936.72100001201</v>
      </c>
      <c r="E160" s="171">
        <v>111991.015999999</v>
      </c>
      <c r="F160" s="331">
        <f t="shared" si="988"/>
        <v>0.11507627172015868</v>
      </c>
      <c r="G160" s="170">
        <v>64849.17999999824</v>
      </c>
      <c r="H160" s="171">
        <v>58002.643999999185</v>
      </c>
      <c r="I160" s="171">
        <v>6786.0540000000092</v>
      </c>
      <c r="J160" s="331">
        <f t="shared" si="989"/>
        <v>0.10464363620326723</v>
      </c>
      <c r="K160" s="170">
        <v>19193.181</v>
      </c>
      <c r="L160" s="171">
        <v>18619.68</v>
      </c>
      <c r="M160" s="171">
        <v>831.89549999999997</v>
      </c>
      <c r="N160" s="331">
        <f t="shared" si="990"/>
        <v>4.3343284263301633E-2</v>
      </c>
      <c r="O160" s="170">
        <v>59845.484705749703</v>
      </c>
      <c r="P160" s="171">
        <v>59845.484705749703</v>
      </c>
      <c r="Q160" s="171">
        <v>0</v>
      </c>
      <c r="R160" s="331">
        <f t="shared" si="991"/>
        <v>0</v>
      </c>
      <c r="S160" s="170">
        <v>14061.1954835</v>
      </c>
      <c r="T160" s="171">
        <v>14061.1954835</v>
      </c>
      <c r="U160" s="171">
        <v>0</v>
      </c>
      <c r="V160" s="331">
        <f t="shared" si="992"/>
        <v>0</v>
      </c>
      <c r="W160" s="334">
        <f t="shared" ref="W160:Y162" si="1062">IF(COUNT(C160,G160,K160,O160,S160)&lt;5,"",SUM(C160,G160,K160,O160,S160))</f>
        <v>1131138.5121892958</v>
      </c>
      <c r="X160" s="174">
        <f t="shared" si="1062"/>
        <v>1006465.7251892609</v>
      </c>
      <c r="Y160" s="174">
        <f t="shared" si="1062"/>
        <v>119608.965499999</v>
      </c>
      <c r="Z160" s="331">
        <f t="shared" si="994"/>
        <v>0.10574210338616997</v>
      </c>
      <c r="AC160" s="449"/>
      <c r="AD160" s="129" t="s">
        <v>21</v>
      </c>
      <c r="AE160" s="170">
        <v>201583.85099999426</v>
      </c>
      <c r="AF160" s="171">
        <v>141418.08699999898</v>
      </c>
      <c r="AG160" s="171">
        <v>56914.767999999414</v>
      </c>
      <c r="AH160" s="331">
        <f t="shared" si="995"/>
        <v>0.28233793390523648</v>
      </c>
      <c r="AI160" s="170">
        <v>16689.094000000041</v>
      </c>
      <c r="AJ160" s="171">
        <v>14212.251000000078</v>
      </c>
      <c r="AK160" s="171">
        <v>2417.706000000001</v>
      </c>
      <c r="AL160" s="331">
        <f t="shared" si="996"/>
        <v>0.14486742060413796</v>
      </c>
      <c r="AM160" s="170">
        <v>0</v>
      </c>
      <c r="AN160" s="171">
        <v>0</v>
      </c>
      <c r="AO160" s="171">
        <v>0</v>
      </c>
      <c r="AP160" s="331">
        <f t="shared" si="997"/>
        <v>0</v>
      </c>
      <c r="AQ160" s="170">
        <v>924.86191400000064</v>
      </c>
      <c r="AR160" s="171">
        <v>924.86191400000064</v>
      </c>
      <c r="AS160" s="171">
        <v>0</v>
      </c>
      <c r="AT160" s="331">
        <f t="shared" si="998"/>
        <v>0</v>
      </c>
      <c r="AU160" s="170">
        <v>32513.447434000031</v>
      </c>
      <c r="AV160" s="171">
        <v>32513.447434000031</v>
      </c>
      <c r="AW160" s="171">
        <v>0</v>
      </c>
      <c r="AX160" s="331">
        <f t="shared" si="999"/>
        <v>0</v>
      </c>
      <c r="AY160" s="334">
        <f t="shared" ref="AY160:BA162" si="1063">IF(COUNT(AE160,AI160,AM160,AQ160,AU160)&lt;5,"",SUM(AE160,AI160,AM160,AQ160,AU160))</f>
        <v>251711.25434799434</v>
      </c>
      <c r="AZ160" s="174">
        <f t="shared" si="1063"/>
        <v>189068.6473479991</v>
      </c>
      <c r="BA160" s="174">
        <f t="shared" si="1063"/>
        <v>59332.473999999413</v>
      </c>
      <c r="BB160" s="331">
        <f t="shared" si="1001"/>
        <v>0.23571641305307484</v>
      </c>
      <c r="BE160" s="449"/>
      <c r="BF160" s="129" t="s">
        <v>21</v>
      </c>
      <c r="BG160" s="335">
        <f t="shared" ref="BG160:BI162" si="1064">IF(COUNT(C160, AE160)&lt;2, "", C160+AE160)</f>
        <v>1174773.3220000423</v>
      </c>
      <c r="BH160" s="336">
        <f t="shared" si="1064"/>
        <v>997354.80800001102</v>
      </c>
      <c r="BI160" s="336">
        <f t="shared" si="1064"/>
        <v>168905.78399999841</v>
      </c>
      <c r="BJ160" s="331">
        <f t="shared" si="1003"/>
        <v>0.14377734056169889</v>
      </c>
      <c r="BK160" s="335">
        <f t="shared" ref="BK160:BM162" si="1065">IF(COUNT(G160, AI160)&lt;2, "", G160+AI160)</f>
        <v>81538.273999998288</v>
      </c>
      <c r="BL160" s="336">
        <f t="shared" si="1065"/>
        <v>72214.894999999262</v>
      </c>
      <c r="BM160" s="336">
        <f t="shared" si="1065"/>
        <v>9203.7600000000093</v>
      </c>
      <c r="BN160" s="331">
        <f t="shared" si="1005"/>
        <v>0.1128765615028864</v>
      </c>
      <c r="BO160" s="335">
        <f t="shared" ref="BO160:BQ162" si="1066">IF(COUNT(K160, AM160)&lt;2, "", K160+AM160)</f>
        <v>19193.181</v>
      </c>
      <c r="BP160" s="336">
        <f t="shared" si="1066"/>
        <v>18619.68</v>
      </c>
      <c r="BQ160" s="336">
        <f t="shared" si="1066"/>
        <v>831.89549999999997</v>
      </c>
      <c r="BR160" s="331">
        <f t="shared" si="1007"/>
        <v>4.3343284263301633E-2</v>
      </c>
      <c r="BS160" s="335">
        <f t="shared" ref="BS160:BU162" si="1067">IF(COUNT(O160, AQ160)&lt;2, "", O160+AQ160)</f>
        <v>60770.346619749704</v>
      </c>
      <c r="BT160" s="336">
        <f t="shared" si="1067"/>
        <v>60770.346619749704</v>
      </c>
      <c r="BU160" s="336">
        <f t="shared" si="1067"/>
        <v>0</v>
      </c>
      <c r="BV160" s="331">
        <f t="shared" si="1009"/>
        <v>0</v>
      </c>
      <c r="BW160" s="335">
        <f t="shared" ref="BW160:BY162" si="1068">IF(COUNT(S160, AU160)&lt;2, "", S160+AU160)</f>
        <v>46574.64291750003</v>
      </c>
      <c r="BX160" s="336">
        <f t="shared" si="1068"/>
        <v>46574.64291750003</v>
      </c>
      <c r="BY160" s="336">
        <f t="shared" si="1068"/>
        <v>0</v>
      </c>
      <c r="BZ160" s="331">
        <f t="shared" si="1011"/>
        <v>0</v>
      </c>
      <c r="CA160" s="334">
        <f t="shared" ref="CA160:CC162" si="1069">IF(COUNT(BG160,BK160,BO160,BS160,BW160)&lt;5,"",SUM(BG160,BK160,BO160,BS160,BW160))</f>
        <v>1382849.7665372905</v>
      </c>
      <c r="CB160" s="174">
        <f t="shared" si="1069"/>
        <v>1195534.3725372599</v>
      </c>
      <c r="CC160" s="174">
        <f t="shared" si="1069"/>
        <v>178941.43949999844</v>
      </c>
      <c r="CD160" s="331">
        <f t="shared" si="1013"/>
        <v>0.12940049152850114</v>
      </c>
    </row>
    <row r="161" spans="1:82">
      <c r="A161" s="449"/>
      <c r="B161" s="130" t="s">
        <v>22</v>
      </c>
      <c r="C161" s="149">
        <v>948032.37200001033</v>
      </c>
      <c r="D161" s="150">
        <v>869855.56099998613</v>
      </c>
      <c r="E161" s="150">
        <v>73064.705999999613</v>
      </c>
      <c r="F161" s="316">
        <f t="shared" si="988"/>
        <v>7.7069842927261156E-2</v>
      </c>
      <c r="G161" s="149">
        <v>63273.13499999843</v>
      </c>
      <c r="H161" s="150">
        <v>55495.54299999879</v>
      </c>
      <c r="I161" s="150">
        <v>7396.8889999999938</v>
      </c>
      <c r="J161" s="316">
        <f t="shared" si="989"/>
        <v>0.116904101559061</v>
      </c>
      <c r="K161" s="149">
        <v>29164.035</v>
      </c>
      <c r="L161" s="150">
        <v>28509.4035</v>
      </c>
      <c r="M161" s="150">
        <v>554.64649999999995</v>
      </c>
      <c r="N161" s="316">
        <f t="shared" si="990"/>
        <v>1.9018167410648081E-2</v>
      </c>
      <c r="O161" s="149">
        <v>89197.138575499703</v>
      </c>
      <c r="P161" s="150">
        <v>89197.138575499703</v>
      </c>
      <c r="Q161" s="150">
        <v>0</v>
      </c>
      <c r="R161" s="316">
        <f t="shared" si="991"/>
        <v>0</v>
      </c>
      <c r="S161" s="149">
        <v>13437.63234625</v>
      </c>
      <c r="T161" s="150">
        <v>13437.63234625</v>
      </c>
      <c r="U161" s="150">
        <v>0</v>
      </c>
      <c r="V161" s="316">
        <f t="shared" si="992"/>
        <v>0</v>
      </c>
      <c r="W161" s="319">
        <f t="shared" si="1062"/>
        <v>1143104.3129217583</v>
      </c>
      <c r="X161" s="153">
        <f t="shared" si="1062"/>
        <v>1056495.2784217345</v>
      </c>
      <c r="Y161" s="153">
        <f t="shared" si="1062"/>
        <v>81016.241499999611</v>
      </c>
      <c r="Z161" s="316">
        <f t="shared" si="994"/>
        <v>7.0873883148007077E-2</v>
      </c>
      <c r="AC161" s="449"/>
      <c r="AD161" s="130" t="s">
        <v>22</v>
      </c>
      <c r="AE161" s="149">
        <v>221467.85900000023</v>
      </c>
      <c r="AF161" s="150">
        <v>175666.30999999892</v>
      </c>
      <c r="AG161" s="150">
        <v>43231.784999999581</v>
      </c>
      <c r="AH161" s="316">
        <f t="shared" si="995"/>
        <v>0.19520568445103151</v>
      </c>
      <c r="AI161" s="149">
        <v>15683.722999999987</v>
      </c>
      <c r="AJ161" s="150">
        <v>13946.109000000057</v>
      </c>
      <c r="AK161" s="150">
        <v>1643.3019999999963</v>
      </c>
      <c r="AL161" s="316">
        <f t="shared" si="996"/>
        <v>0.10477754548457643</v>
      </c>
      <c r="AM161" s="149">
        <v>0</v>
      </c>
      <c r="AN161" s="150">
        <v>0</v>
      </c>
      <c r="AO161" s="150">
        <v>0</v>
      </c>
      <c r="AP161" s="316">
        <f t="shared" si="997"/>
        <v>0</v>
      </c>
      <c r="AQ161" s="149">
        <v>1075.5897279999983</v>
      </c>
      <c r="AR161" s="150">
        <v>1075.5897279999983</v>
      </c>
      <c r="AS161" s="150">
        <v>0</v>
      </c>
      <c r="AT161" s="316">
        <f t="shared" si="998"/>
        <v>0</v>
      </c>
      <c r="AU161" s="149">
        <v>31963.165052999997</v>
      </c>
      <c r="AV161" s="150">
        <v>31963.165052999997</v>
      </c>
      <c r="AW161" s="150">
        <v>0</v>
      </c>
      <c r="AX161" s="316">
        <f t="shared" si="999"/>
        <v>0</v>
      </c>
      <c r="AY161" s="319">
        <f t="shared" si="1063"/>
        <v>270190.33678100019</v>
      </c>
      <c r="AZ161" s="153">
        <f t="shared" si="1063"/>
        <v>222651.17378099897</v>
      </c>
      <c r="BA161" s="153">
        <f t="shared" si="1063"/>
        <v>44875.086999999578</v>
      </c>
      <c r="BB161" s="316">
        <f t="shared" si="1001"/>
        <v>0.16608694276277017</v>
      </c>
      <c r="BE161" s="449"/>
      <c r="BF161" s="130" t="s">
        <v>22</v>
      </c>
      <c r="BG161" s="320">
        <f t="shared" si="1064"/>
        <v>1169500.2310000106</v>
      </c>
      <c r="BH161" s="321">
        <f t="shared" si="1064"/>
        <v>1045521.870999985</v>
      </c>
      <c r="BI161" s="321">
        <f t="shared" si="1064"/>
        <v>116296.49099999919</v>
      </c>
      <c r="BJ161" s="316">
        <f t="shared" si="1003"/>
        <v>9.9441186856848204E-2</v>
      </c>
      <c r="BK161" s="320">
        <f t="shared" si="1065"/>
        <v>78956.857999998421</v>
      </c>
      <c r="BL161" s="321">
        <f t="shared" si="1065"/>
        <v>69441.651999998852</v>
      </c>
      <c r="BM161" s="321">
        <f t="shared" si="1065"/>
        <v>9040.1909999999898</v>
      </c>
      <c r="BN161" s="316">
        <f t="shared" si="1005"/>
        <v>0.11449532350945589</v>
      </c>
      <c r="BO161" s="320">
        <f t="shared" si="1066"/>
        <v>29164.035</v>
      </c>
      <c r="BP161" s="321">
        <f t="shared" si="1066"/>
        <v>28509.4035</v>
      </c>
      <c r="BQ161" s="321">
        <f t="shared" si="1066"/>
        <v>554.64649999999995</v>
      </c>
      <c r="BR161" s="316">
        <f t="shared" si="1007"/>
        <v>1.9018167410648081E-2</v>
      </c>
      <c r="BS161" s="320">
        <f t="shared" si="1067"/>
        <v>90272.728303499694</v>
      </c>
      <c r="BT161" s="321">
        <f t="shared" si="1067"/>
        <v>90272.728303499694</v>
      </c>
      <c r="BU161" s="321">
        <f t="shared" si="1067"/>
        <v>0</v>
      </c>
      <c r="BV161" s="316">
        <f t="shared" si="1009"/>
        <v>0</v>
      </c>
      <c r="BW161" s="320">
        <f t="shared" si="1068"/>
        <v>45400.797399249997</v>
      </c>
      <c r="BX161" s="321">
        <f t="shared" si="1068"/>
        <v>45400.797399249997</v>
      </c>
      <c r="BY161" s="321">
        <f t="shared" si="1068"/>
        <v>0</v>
      </c>
      <c r="BZ161" s="316">
        <f t="shared" si="1011"/>
        <v>0</v>
      </c>
      <c r="CA161" s="319">
        <f t="shared" si="1069"/>
        <v>1413294.6497027588</v>
      </c>
      <c r="CB161" s="153">
        <f t="shared" si="1069"/>
        <v>1279146.4522027338</v>
      </c>
      <c r="CC161" s="153">
        <f t="shared" si="1069"/>
        <v>125891.32849999919</v>
      </c>
      <c r="CD161" s="316">
        <f t="shared" si="1013"/>
        <v>8.9076491251471449E-2</v>
      </c>
    </row>
    <row r="162" spans="1:82">
      <c r="A162" s="449"/>
      <c r="B162" s="131" t="s">
        <v>23</v>
      </c>
      <c r="C162" s="156">
        <v>953040.57100000477</v>
      </c>
      <c r="D162" s="157">
        <v>841538.33800000069</v>
      </c>
      <c r="E162" s="157">
        <v>106121.5099999988</v>
      </c>
      <c r="F162" s="322">
        <f t="shared" si="988"/>
        <v>0.1113504642185881</v>
      </c>
      <c r="G162" s="156">
        <v>48520.458999999144</v>
      </c>
      <c r="H162" s="157">
        <v>40573.013999999617</v>
      </c>
      <c r="I162" s="157">
        <v>7253.3700000000035</v>
      </c>
      <c r="J162" s="322">
        <f t="shared" si="989"/>
        <v>0.1494909600917034</v>
      </c>
      <c r="K162" s="156">
        <v>27532.772499999999</v>
      </c>
      <c r="L162" s="157">
        <v>26356.781500000001</v>
      </c>
      <c r="M162" s="157">
        <v>938.67650000000003</v>
      </c>
      <c r="N162" s="322">
        <f t="shared" si="990"/>
        <v>3.4093061278154972E-2</v>
      </c>
      <c r="O162" s="156">
        <v>55514.151997749897</v>
      </c>
      <c r="P162" s="157">
        <v>55514.151997749897</v>
      </c>
      <c r="Q162" s="157">
        <v>0</v>
      </c>
      <c r="R162" s="322">
        <f t="shared" si="991"/>
        <v>0</v>
      </c>
      <c r="S162" s="156">
        <v>18457.032322250001</v>
      </c>
      <c r="T162" s="157">
        <v>18457.032322250001</v>
      </c>
      <c r="U162" s="157">
        <v>0</v>
      </c>
      <c r="V162" s="322">
        <f t="shared" si="992"/>
        <v>0</v>
      </c>
      <c r="W162" s="325">
        <f t="shared" si="1062"/>
        <v>1103064.9868200037</v>
      </c>
      <c r="X162" s="160">
        <f t="shared" si="1062"/>
        <v>982439.31782000023</v>
      </c>
      <c r="Y162" s="160">
        <f t="shared" si="1062"/>
        <v>114313.55649999881</v>
      </c>
      <c r="Z162" s="322">
        <f t="shared" si="994"/>
        <v>0.10363265797199336</v>
      </c>
      <c r="AC162" s="449"/>
      <c r="AD162" s="131" t="s">
        <v>23</v>
      </c>
      <c r="AE162" s="156">
        <v>216991.05599999285</v>
      </c>
      <c r="AF162" s="157">
        <v>159373.96100000129</v>
      </c>
      <c r="AG162" s="157">
        <v>55138.658999999476</v>
      </c>
      <c r="AH162" s="322">
        <f t="shared" si="995"/>
        <v>0.2541056761344177</v>
      </c>
      <c r="AI162" s="156">
        <v>12306.027000000206</v>
      </c>
      <c r="AJ162" s="157">
        <v>10569.859999999973</v>
      </c>
      <c r="AK162" s="157">
        <v>1685.7699999999977</v>
      </c>
      <c r="AL162" s="322">
        <f t="shared" si="996"/>
        <v>0.13698734774431826</v>
      </c>
      <c r="AM162" s="156">
        <v>0</v>
      </c>
      <c r="AN162" s="157">
        <v>0</v>
      </c>
      <c r="AO162" s="157">
        <v>0</v>
      </c>
      <c r="AP162" s="322">
        <f t="shared" si="997"/>
        <v>0</v>
      </c>
      <c r="AQ162" s="156">
        <v>1077.7761320000006</v>
      </c>
      <c r="AR162" s="157">
        <v>1077.7761320000006</v>
      </c>
      <c r="AS162" s="157">
        <v>0</v>
      </c>
      <c r="AT162" s="322">
        <f t="shared" si="998"/>
        <v>0</v>
      </c>
      <c r="AU162" s="156">
        <v>29827.418638999996</v>
      </c>
      <c r="AV162" s="157">
        <v>29827.418638999996</v>
      </c>
      <c r="AW162" s="157">
        <v>0</v>
      </c>
      <c r="AX162" s="322">
        <f t="shared" si="999"/>
        <v>0</v>
      </c>
      <c r="AY162" s="325">
        <f t="shared" si="1063"/>
        <v>260202.27777099307</v>
      </c>
      <c r="AZ162" s="160">
        <f t="shared" si="1063"/>
        <v>200849.01577100129</v>
      </c>
      <c r="BA162" s="160">
        <f t="shared" si="1063"/>
        <v>56824.428999999473</v>
      </c>
      <c r="BB162" s="322">
        <f t="shared" si="1001"/>
        <v>0.21838559403392804</v>
      </c>
      <c r="BE162" s="449"/>
      <c r="BF162" s="131" t="s">
        <v>23</v>
      </c>
      <c r="BG162" s="326">
        <f t="shared" si="1064"/>
        <v>1170031.6269999975</v>
      </c>
      <c r="BH162" s="327">
        <f t="shared" si="1064"/>
        <v>1000912.299000002</v>
      </c>
      <c r="BI162" s="327">
        <f t="shared" si="1064"/>
        <v>161260.16899999828</v>
      </c>
      <c r="BJ162" s="322">
        <f t="shared" si="1003"/>
        <v>0.13782547862699665</v>
      </c>
      <c r="BK162" s="326">
        <f t="shared" si="1065"/>
        <v>60826.48599999935</v>
      </c>
      <c r="BL162" s="327">
        <f t="shared" si="1065"/>
        <v>51142.873999999589</v>
      </c>
      <c r="BM162" s="327">
        <f t="shared" si="1065"/>
        <v>8939.1400000000012</v>
      </c>
      <c r="BN162" s="322">
        <f t="shared" si="1005"/>
        <v>0.1469613089271686</v>
      </c>
      <c r="BO162" s="326">
        <f t="shared" si="1066"/>
        <v>27532.772499999999</v>
      </c>
      <c r="BP162" s="327">
        <f t="shared" si="1066"/>
        <v>26356.781500000001</v>
      </c>
      <c r="BQ162" s="327">
        <f t="shared" si="1066"/>
        <v>938.67650000000003</v>
      </c>
      <c r="BR162" s="322">
        <f t="shared" si="1007"/>
        <v>3.4093061278154972E-2</v>
      </c>
      <c r="BS162" s="326">
        <f t="shared" si="1067"/>
        <v>56591.928129749896</v>
      </c>
      <c r="BT162" s="327">
        <f t="shared" si="1067"/>
        <v>56591.928129749896</v>
      </c>
      <c r="BU162" s="327">
        <f t="shared" si="1067"/>
        <v>0</v>
      </c>
      <c r="BV162" s="322">
        <f t="shared" si="1009"/>
        <v>0</v>
      </c>
      <c r="BW162" s="326">
        <f t="shared" si="1068"/>
        <v>48284.450961249997</v>
      </c>
      <c r="BX162" s="327">
        <f t="shared" si="1068"/>
        <v>48284.450961249997</v>
      </c>
      <c r="BY162" s="327">
        <f t="shared" si="1068"/>
        <v>0</v>
      </c>
      <c r="BZ162" s="322">
        <f t="shared" si="1011"/>
        <v>0</v>
      </c>
      <c r="CA162" s="325">
        <f t="shared" si="1069"/>
        <v>1363267.2645909968</v>
      </c>
      <c r="CB162" s="160">
        <f t="shared" si="1069"/>
        <v>1183288.3335910016</v>
      </c>
      <c r="CC162" s="160">
        <f t="shared" si="1069"/>
        <v>171137.98549999829</v>
      </c>
      <c r="CD162" s="322">
        <f t="shared" si="1013"/>
        <v>0.12553516830123737</v>
      </c>
    </row>
    <row r="163" spans="1:82" ht="15">
      <c r="A163" s="449"/>
      <c r="B163" s="132" t="s">
        <v>24</v>
      </c>
      <c r="C163" s="328">
        <f t="shared" ref="C163:E163" si="1070">IF(COUNT(C160:C162)=0,"",SUM(C160:C162))</f>
        <v>2874262.4140000632</v>
      </c>
      <c r="D163" s="167">
        <f t="shared" si="1070"/>
        <v>2567330.6199999992</v>
      </c>
      <c r="E163" s="167">
        <f t="shared" si="1070"/>
        <v>291177.2319999974</v>
      </c>
      <c r="F163" s="329">
        <f t="shared" si="988"/>
        <v>0.10130502718948715</v>
      </c>
      <c r="G163" s="328">
        <f t="shared" ref="G163:I163" si="1071">IF(COUNT(G160:G162)=0,"",SUM(G160:G162))</f>
        <v>176642.77399999581</v>
      </c>
      <c r="H163" s="167">
        <f t="shared" si="1071"/>
        <v>154071.20099999759</v>
      </c>
      <c r="I163" s="167">
        <f t="shared" si="1071"/>
        <v>21436.313000000006</v>
      </c>
      <c r="J163" s="329">
        <f t="shared" si="989"/>
        <v>0.12135403285729941</v>
      </c>
      <c r="K163" s="328">
        <f t="shared" ref="K163:M163" si="1072">IF(COUNT(K160:K162)=0,"",SUM(K160:K162))</f>
        <v>75889.988500000007</v>
      </c>
      <c r="L163" s="167">
        <f t="shared" si="1072"/>
        <v>73485.865000000005</v>
      </c>
      <c r="M163" s="167">
        <f t="shared" si="1072"/>
        <v>2325.2184999999999</v>
      </c>
      <c r="N163" s="329">
        <f t="shared" si="990"/>
        <v>3.0639331299938195E-2</v>
      </c>
      <c r="O163" s="328">
        <f t="shared" ref="O163:P163" si="1073">IF(COUNT(O160:O162)=0,"",SUM(O160:O162))</f>
        <v>204556.7752789993</v>
      </c>
      <c r="P163" s="167">
        <f t="shared" si="1073"/>
        <v>204556.7752789993</v>
      </c>
      <c r="Q163" s="167">
        <f t="shared" ref="Q163" si="1074">IF(COUNT(Q160:Q162)=0,"",SUM(Q160:Q162))</f>
        <v>0</v>
      </c>
      <c r="R163" s="329">
        <f t="shared" si="991"/>
        <v>0</v>
      </c>
      <c r="S163" s="328">
        <f t="shared" ref="S163:T163" si="1075">IF(COUNT(S160:S162)=0,"",SUM(S160:S162))</f>
        <v>45955.860152000001</v>
      </c>
      <c r="T163" s="167">
        <f t="shared" si="1075"/>
        <v>45955.860152000001</v>
      </c>
      <c r="U163" s="167">
        <f t="shared" ref="U163" si="1076">IF(COUNT(U160:U162)=0,"",SUM(U160:U162))</f>
        <v>0</v>
      </c>
      <c r="V163" s="329">
        <f t="shared" si="992"/>
        <v>0</v>
      </c>
      <c r="W163" s="330">
        <f t="shared" ref="W163:Y163" si="1077">IF(COUNT(W160:W162)=0,"",SUM(W160:W162))</f>
        <v>3377307.8119310578</v>
      </c>
      <c r="X163" s="166">
        <f t="shared" si="1077"/>
        <v>3045400.3214309956</v>
      </c>
      <c r="Y163" s="166">
        <f t="shared" si="1077"/>
        <v>314938.76349999744</v>
      </c>
      <c r="Z163" s="329">
        <f t="shared" si="994"/>
        <v>9.3251424222396698E-2</v>
      </c>
      <c r="AC163" s="449"/>
      <c r="AD163" s="132" t="s">
        <v>24</v>
      </c>
      <c r="AE163" s="328">
        <f t="shared" ref="AE163:AG163" si="1078">IF(COUNT(AE160:AE162)=0,"",SUM(AE160:AE162))</f>
        <v>640042.76599998737</v>
      </c>
      <c r="AF163" s="167">
        <f t="shared" si="1078"/>
        <v>476458.35799999919</v>
      </c>
      <c r="AG163" s="167">
        <f t="shared" si="1078"/>
        <v>155285.21199999849</v>
      </c>
      <c r="AH163" s="329">
        <f t="shared" si="995"/>
        <v>0.24261693163172404</v>
      </c>
      <c r="AI163" s="328">
        <f t="shared" ref="AI163:AK163" si="1079">IF(COUNT(AI160:AI162)=0,"",SUM(AI160:AI162))</f>
        <v>44678.84400000023</v>
      </c>
      <c r="AJ163" s="167">
        <f t="shared" si="1079"/>
        <v>38728.22000000011</v>
      </c>
      <c r="AK163" s="167">
        <f t="shared" si="1079"/>
        <v>5746.7779999999948</v>
      </c>
      <c r="AL163" s="329">
        <f t="shared" si="996"/>
        <v>0.12862414255838769</v>
      </c>
      <c r="AM163" s="328">
        <f t="shared" ref="AM163:AO163" si="1080">IF(COUNT(AM160:AM162)=0,"",SUM(AM160:AM162))</f>
        <v>0</v>
      </c>
      <c r="AN163" s="167">
        <f t="shared" si="1080"/>
        <v>0</v>
      </c>
      <c r="AO163" s="167">
        <f t="shared" si="1080"/>
        <v>0</v>
      </c>
      <c r="AP163" s="329">
        <f t="shared" si="997"/>
        <v>0</v>
      </c>
      <c r="AQ163" s="328">
        <f t="shared" ref="AQ163:AS163" si="1081">IF(COUNT(AQ160:AQ162)=0,"",SUM(AQ160:AQ162))</f>
        <v>3078.227774</v>
      </c>
      <c r="AR163" s="167">
        <f t="shared" si="1081"/>
        <v>3078.227774</v>
      </c>
      <c r="AS163" s="167">
        <f t="shared" si="1081"/>
        <v>0</v>
      </c>
      <c r="AT163" s="329">
        <f t="shared" si="998"/>
        <v>0</v>
      </c>
      <c r="AU163" s="328">
        <f t="shared" ref="AU163:AW163" si="1082">IF(COUNT(AU160:AU162)=0,"",SUM(AU160:AU162))</f>
        <v>94304.031126000016</v>
      </c>
      <c r="AV163" s="167">
        <f t="shared" si="1082"/>
        <v>94304.031126000016</v>
      </c>
      <c r="AW163" s="167">
        <f t="shared" si="1082"/>
        <v>0</v>
      </c>
      <c r="AX163" s="329">
        <f t="shared" si="999"/>
        <v>0</v>
      </c>
      <c r="AY163" s="330">
        <f t="shared" ref="AY163:BA163" si="1083">IF(COUNT(AY160:AY162)=0,"",SUM(AY160:AY162))</f>
        <v>782103.86889998754</v>
      </c>
      <c r="AZ163" s="166">
        <f t="shared" si="1083"/>
        <v>612568.8368999993</v>
      </c>
      <c r="BA163" s="166">
        <f t="shared" si="1083"/>
        <v>161031.98999999848</v>
      </c>
      <c r="BB163" s="329">
        <f t="shared" si="1001"/>
        <v>0.20589591281077096</v>
      </c>
      <c r="BE163" s="449"/>
      <c r="BF163" s="132" t="s">
        <v>24</v>
      </c>
      <c r="BG163" s="328">
        <f t="shared" ref="BG163:BI163" si="1084">IF(COUNT(BG160:BG162)=0,"",SUM(BG160:BG162))</f>
        <v>3514305.1800000505</v>
      </c>
      <c r="BH163" s="167">
        <f t="shared" si="1084"/>
        <v>3043788.9779999983</v>
      </c>
      <c r="BI163" s="167">
        <f t="shared" si="1084"/>
        <v>446462.44399999583</v>
      </c>
      <c r="BJ163" s="329">
        <f t="shared" si="1003"/>
        <v>0.12704145517606683</v>
      </c>
      <c r="BK163" s="328">
        <f t="shared" ref="BK163:BM163" si="1085">IF(COUNT(BK160:BK162)=0,"",SUM(BK160:BK162))</f>
        <v>221321.61799999606</v>
      </c>
      <c r="BL163" s="167">
        <f t="shared" si="1085"/>
        <v>192799.4209999977</v>
      </c>
      <c r="BM163" s="167">
        <f t="shared" si="1085"/>
        <v>27183.091</v>
      </c>
      <c r="BN163" s="329">
        <f t="shared" si="1005"/>
        <v>0.12282167122056954</v>
      </c>
      <c r="BO163" s="328">
        <f t="shared" ref="BO163:BQ163" si="1086">IF(COUNT(BO160:BO162)=0,"",SUM(BO160:BO162))</f>
        <v>75889.988500000007</v>
      </c>
      <c r="BP163" s="167">
        <f t="shared" si="1086"/>
        <v>73485.865000000005</v>
      </c>
      <c r="BQ163" s="167">
        <f t="shared" si="1086"/>
        <v>2325.2184999999999</v>
      </c>
      <c r="BR163" s="329">
        <f t="shared" si="1007"/>
        <v>3.0639331299938195E-2</v>
      </c>
      <c r="BS163" s="328">
        <f t="shared" ref="BS163:BU163" si="1087">IF(COUNT(BS160:BS162)=0,"",SUM(BS160:BS162))</f>
        <v>207635.00305299929</v>
      </c>
      <c r="BT163" s="167">
        <f t="shared" si="1087"/>
        <v>207635.00305299929</v>
      </c>
      <c r="BU163" s="167">
        <f t="shared" si="1087"/>
        <v>0</v>
      </c>
      <c r="BV163" s="329">
        <f t="shared" si="1009"/>
        <v>0</v>
      </c>
      <c r="BW163" s="328">
        <f t="shared" ref="BW163:BY163" si="1088">IF(COUNT(BW160:BW162)=0,"",SUM(BW160:BW162))</f>
        <v>140259.89127800002</v>
      </c>
      <c r="BX163" s="167">
        <f t="shared" si="1088"/>
        <v>140259.89127800002</v>
      </c>
      <c r="BY163" s="167">
        <f t="shared" si="1088"/>
        <v>0</v>
      </c>
      <c r="BZ163" s="329">
        <f t="shared" si="1011"/>
        <v>0</v>
      </c>
      <c r="CA163" s="330">
        <f t="shared" ref="CA163:CC163" si="1089">IF(COUNT(CA160:CA162)=0,"",SUM(CA160:CA162))</f>
        <v>4159411.6808310463</v>
      </c>
      <c r="CB163" s="166">
        <f t="shared" si="1089"/>
        <v>3657969.1583309951</v>
      </c>
      <c r="CC163" s="166">
        <f t="shared" si="1089"/>
        <v>475970.75349999592</v>
      </c>
      <c r="CD163" s="329">
        <f t="shared" si="1013"/>
        <v>0.11443222984960638</v>
      </c>
    </row>
    <row r="164" spans="1:82">
      <c r="A164" s="449"/>
      <c r="B164" s="129" t="s">
        <v>25</v>
      </c>
      <c r="C164" s="170">
        <v>902637.7130000242</v>
      </c>
      <c r="D164" s="171">
        <v>818653.84100000258</v>
      </c>
      <c r="E164" s="171">
        <v>79896.469999998633</v>
      </c>
      <c r="F164" s="331">
        <f t="shared" si="988"/>
        <v>8.8514438128729611E-2</v>
      </c>
      <c r="G164" s="170">
        <v>35284.559999999656</v>
      </c>
      <c r="H164" s="171">
        <v>31752.752000000939</v>
      </c>
      <c r="I164" s="171">
        <v>2995.5880000000043</v>
      </c>
      <c r="J164" s="331">
        <f t="shared" si="989"/>
        <v>8.4897983707322225E-2</v>
      </c>
      <c r="K164" s="170">
        <v>28642.435000000001</v>
      </c>
      <c r="L164" s="171">
        <v>28428.018499999998</v>
      </c>
      <c r="M164" s="171">
        <v>484.77499999999998</v>
      </c>
      <c r="N164" s="331">
        <f t="shared" si="990"/>
        <v>1.6925062411767711E-2</v>
      </c>
      <c r="O164" s="170">
        <v>101487.46103625</v>
      </c>
      <c r="P164" s="171">
        <v>101487.46103625</v>
      </c>
      <c r="Q164" s="171">
        <v>0</v>
      </c>
      <c r="R164" s="331">
        <f t="shared" si="991"/>
        <v>0</v>
      </c>
      <c r="S164" s="170">
        <v>41719.668661999996</v>
      </c>
      <c r="T164" s="171">
        <v>41719.668661999996</v>
      </c>
      <c r="U164" s="171">
        <v>0</v>
      </c>
      <c r="V164" s="331">
        <f t="shared" si="992"/>
        <v>0</v>
      </c>
      <c r="W164" s="334">
        <f t="shared" ref="W164:Y166" si="1090">IF(COUNT(C164,G164,K164,O164,S164)&lt;5,"",SUM(C164,G164,K164,O164,S164))</f>
        <v>1109771.8376982738</v>
      </c>
      <c r="X164" s="174">
        <f t="shared" si="1090"/>
        <v>1022041.7411982535</v>
      </c>
      <c r="Y164" s="174">
        <f t="shared" si="1090"/>
        <v>83376.832999998631</v>
      </c>
      <c r="Z164" s="331">
        <f t="shared" si="994"/>
        <v>7.5129706997184798E-2</v>
      </c>
      <c r="AC164" s="449"/>
      <c r="AD164" s="129" t="s">
        <v>25</v>
      </c>
      <c r="AE164" s="170">
        <v>278913.69699999737</v>
      </c>
      <c r="AF164" s="171">
        <v>198331.58399999735</v>
      </c>
      <c r="AG164" s="171">
        <v>76494.211999999912</v>
      </c>
      <c r="AH164" s="331">
        <f t="shared" si="995"/>
        <v>0.27425763891402088</v>
      </c>
      <c r="AI164" s="170">
        <v>7217.5469999999523</v>
      </c>
      <c r="AJ164" s="171">
        <v>6338.5620000000226</v>
      </c>
      <c r="AK164" s="171">
        <v>781.42599999999629</v>
      </c>
      <c r="AL164" s="331">
        <f t="shared" si="996"/>
        <v>0.10826753189137549</v>
      </c>
      <c r="AM164" s="170">
        <v>0</v>
      </c>
      <c r="AN164" s="171">
        <v>0</v>
      </c>
      <c r="AO164" s="171">
        <v>0</v>
      </c>
      <c r="AP164" s="331">
        <f t="shared" si="997"/>
        <v>0</v>
      </c>
      <c r="AQ164" s="170">
        <v>1639.6816829999991</v>
      </c>
      <c r="AR164" s="171">
        <v>1639.6816829999991</v>
      </c>
      <c r="AS164" s="171">
        <v>0</v>
      </c>
      <c r="AT164" s="331">
        <f t="shared" si="998"/>
        <v>0</v>
      </c>
      <c r="AU164" s="170">
        <v>30945.266839000004</v>
      </c>
      <c r="AV164" s="171">
        <v>30945.266839000004</v>
      </c>
      <c r="AW164" s="171">
        <v>0</v>
      </c>
      <c r="AX164" s="331">
        <f t="shared" si="999"/>
        <v>0</v>
      </c>
      <c r="AY164" s="334">
        <f t="shared" ref="AY164:BA166" si="1091">IF(COUNT(AE164,AI164,AM164,AQ164,AU164)&lt;5,"",SUM(AE164,AI164,AM164,AQ164,AU164))</f>
        <v>318716.19252199732</v>
      </c>
      <c r="AZ164" s="174">
        <f t="shared" si="1091"/>
        <v>237255.09452199738</v>
      </c>
      <c r="BA164" s="174">
        <f t="shared" si="1091"/>
        <v>77275.637999999904</v>
      </c>
      <c r="BB164" s="331">
        <f t="shared" si="1001"/>
        <v>0.24245908997757137</v>
      </c>
      <c r="BE164" s="449"/>
      <c r="BF164" s="129" t="s">
        <v>25</v>
      </c>
      <c r="BG164" s="335">
        <f t="shared" ref="BG164:BI166" si="1092">IF(COUNT(C164, AE164)&lt;2, "", C164+AE164)</f>
        <v>1181551.4100000216</v>
      </c>
      <c r="BH164" s="336">
        <f t="shared" si="1092"/>
        <v>1016985.4249999999</v>
      </c>
      <c r="BI164" s="336">
        <f t="shared" si="1092"/>
        <v>156390.68199999855</v>
      </c>
      <c r="BJ164" s="331">
        <f t="shared" si="1003"/>
        <v>0.13236045480238198</v>
      </c>
      <c r="BK164" s="335">
        <f t="shared" ref="BK164:BM166" si="1093">IF(COUNT(G164, AI164)&lt;2, "", G164+AI164)</f>
        <v>42502.106999999611</v>
      </c>
      <c r="BL164" s="336">
        <f t="shared" si="1093"/>
        <v>38091.314000000959</v>
      </c>
      <c r="BM164" s="336">
        <f t="shared" si="1093"/>
        <v>3777.0140000000006</v>
      </c>
      <c r="BN164" s="331">
        <f t="shared" si="1005"/>
        <v>8.8866511959043229E-2</v>
      </c>
      <c r="BO164" s="335">
        <f t="shared" ref="BO164:BQ166" si="1094">IF(COUNT(K164, AM164)&lt;2, "", K164+AM164)</f>
        <v>28642.435000000001</v>
      </c>
      <c r="BP164" s="336">
        <f t="shared" si="1094"/>
        <v>28428.018499999998</v>
      </c>
      <c r="BQ164" s="336">
        <f t="shared" si="1094"/>
        <v>484.77499999999998</v>
      </c>
      <c r="BR164" s="331">
        <f t="shared" si="1007"/>
        <v>1.6925062411767711E-2</v>
      </c>
      <c r="BS164" s="335">
        <f t="shared" ref="BS164:BU166" si="1095">IF(COUNT(O164, AQ164)&lt;2, "", O164+AQ164)</f>
        <v>103127.14271925</v>
      </c>
      <c r="BT164" s="336">
        <f t="shared" si="1095"/>
        <v>103127.14271925</v>
      </c>
      <c r="BU164" s="336">
        <f t="shared" si="1095"/>
        <v>0</v>
      </c>
      <c r="BV164" s="331">
        <f t="shared" si="1009"/>
        <v>0</v>
      </c>
      <c r="BW164" s="335">
        <f t="shared" ref="BW164:BY166" si="1096">IF(COUNT(S164, AU164)&lt;2, "", S164+AU164)</f>
        <v>72664.935501</v>
      </c>
      <c r="BX164" s="336">
        <f t="shared" si="1096"/>
        <v>72664.935501</v>
      </c>
      <c r="BY164" s="336">
        <f t="shared" si="1096"/>
        <v>0</v>
      </c>
      <c r="BZ164" s="331">
        <f t="shared" si="1011"/>
        <v>0</v>
      </c>
      <c r="CA164" s="334">
        <f t="shared" ref="CA164:CC166" si="1097">IF(COUNT(BG164,BK164,BO164,BS164,BW164)&lt;5,"",SUM(BG164,BK164,BO164,BS164,BW164))</f>
        <v>1428488.0302202711</v>
      </c>
      <c r="CB164" s="174">
        <f t="shared" si="1097"/>
        <v>1259296.8357202508</v>
      </c>
      <c r="CC164" s="174">
        <f t="shared" si="1097"/>
        <v>160652.47099999854</v>
      </c>
      <c r="CD164" s="331">
        <f t="shared" si="1013"/>
        <v>0.11246329517736744</v>
      </c>
    </row>
    <row r="165" spans="1:82">
      <c r="A165" s="449"/>
      <c r="B165" s="130" t="s">
        <v>26</v>
      </c>
      <c r="C165" s="149">
        <v>1247054.9899999674</v>
      </c>
      <c r="D165" s="150">
        <v>1116724.155999999</v>
      </c>
      <c r="E165" s="150">
        <v>124221.48099999999</v>
      </c>
      <c r="F165" s="316">
        <f t="shared" si="988"/>
        <v>9.9611871165363158E-2</v>
      </c>
      <c r="G165" s="149">
        <v>21568.160000000673</v>
      </c>
      <c r="H165" s="150">
        <v>20653.642000000611</v>
      </c>
      <c r="I165" s="150">
        <v>515.79299999999887</v>
      </c>
      <c r="J165" s="316">
        <f t="shared" si="989"/>
        <v>2.3914557384588336E-2</v>
      </c>
      <c r="K165" s="149">
        <v>24689.324499999999</v>
      </c>
      <c r="L165" s="150">
        <v>24534.342499999999</v>
      </c>
      <c r="M165" s="150">
        <v>277.30849999999998</v>
      </c>
      <c r="N165" s="316">
        <f t="shared" si="990"/>
        <v>1.1231919285600543E-2</v>
      </c>
      <c r="O165" s="149">
        <v>114648.4400955</v>
      </c>
      <c r="P165" s="150">
        <v>114648.4400955</v>
      </c>
      <c r="Q165" s="150">
        <v>0</v>
      </c>
      <c r="R165" s="316">
        <f t="shared" si="991"/>
        <v>0</v>
      </c>
      <c r="S165" s="149">
        <v>40575.630148249998</v>
      </c>
      <c r="T165" s="150">
        <v>40575.630148249998</v>
      </c>
      <c r="U165" s="150">
        <v>0</v>
      </c>
      <c r="V165" s="316">
        <f t="shared" si="992"/>
        <v>0</v>
      </c>
      <c r="W165" s="319">
        <f t="shared" si="1090"/>
        <v>1448536.5447437181</v>
      </c>
      <c r="X165" s="153">
        <f t="shared" si="1090"/>
        <v>1317136.2107437497</v>
      </c>
      <c r="Y165" s="153">
        <f t="shared" si="1090"/>
        <v>125014.58249999999</v>
      </c>
      <c r="Z165" s="316">
        <f t="shared" si="994"/>
        <v>8.6304058364035374E-2</v>
      </c>
      <c r="AC165" s="449"/>
      <c r="AD165" s="130" t="s">
        <v>26</v>
      </c>
      <c r="AE165" s="149">
        <v>241167.68299999749</v>
      </c>
      <c r="AF165" s="150">
        <v>188637.2089999991</v>
      </c>
      <c r="AG165" s="150">
        <v>50042.195000000131</v>
      </c>
      <c r="AH165" s="316">
        <f t="shared" si="995"/>
        <v>0.20749958857464601</v>
      </c>
      <c r="AI165" s="149">
        <v>4194.5630000000192</v>
      </c>
      <c r="AJ165" s="150">
        <v>3943.8680000000168</v>
      </c>
      <c r="AK165" s="150">
        <v>193.00900000000007</v>
      </c>
      <c r="AL165" s="316">
        <f t="shared" si="996"/>
        <v>4.6014090144789618E-2</v>
      </c>
      <c r="AM165" s="149">
        <v>0</v>
      </c>
      <c r="AN165" s="150">
        <v>0</v>
      </c>
      <c r="AO165" s="150">
        <v>0</v>
      </c>
      <c r="AP165" s="316">
        <f t="shared" si="997"/>
        <v>0</v>
      </c>
      <c r="AQ165" s="149">
        <v>1727.1207789999985</v>
      </c>
      <c r="AR165" s="150">
        <v>1727.1207789999985</v>
      </c>
      <c r="AS165" s="150">
        <v>0</v>
      </c>
      <c r="AT165" s="316">
        <f t="shared" si="998"/>
        <v>0</v>
      </c>
      <c r="AU165" s="149">
        <v>31535.174312000025</v>
      </c>
      <c r="AV165" s="150">
        <v>31535.174312000025</v>
      </c>
      <c r="AW165" s="150">
        <v>0</v>
      </c>
      <c r="AX165" s="316">
        <f t="shared" si="999"/>
        <v>0</v>
      </c>
      <c r="AY165" s="319">
        <f t="shared" si="1091"/>
        <v>278624.54109099752</v>
      </c>
      <c r="AZ165" s="153">
        <f t="shared" si="1091"/>
        <v>225843.37209099912</v>
      </c>
      <c r="BA165" s="153">
        <f t="shared" si="1091"/>
        <v>50235.204000000129</v>
      </c>
      <c r="BB165" s="316">
        <f t="shared" si="1001"/>
        <v>0.18029712602951775</v>
      </c>
      <c r="BE165" s="449"/>
      <c r="BF165" s="130" t="s">
        <v>26</v>
      </c>
      <c r="BG165" s="320">
        <f t="shared" si="1092"/>
        <v>1488222.6729999648</v>
      </c>
      <c r="BH165" s="321">
        <f t="shared" si="1092"/>
        <v>1305361.3649999981</v>
      </c>
      <c r="BI165" s="321">
        <f t="shared" si="1092"/>
        <v>174263.67600000012</v>
      </c>
      <c r="BJ165" s="316">
        <f t="shared" si="1003"/>
        <v>0.11709516268067517</v>
      </c>
      <c r="BK165" s="320">
        <f t="shared" si="1093"/>
        <v>25762.723000000693</v>
      </c>
      <c r="BL165" s="321">
        <f t="shared" si="1093"/>
        <v>24597.510000000628</v>
      </c>
      <c r="BM165" s="321">
        <f t="shared" si="1093"/>
        <v>708.801999999999</v>
      </c>
      <c r="BN165" s="316">
        <f t="shared" si="1005"/>
        <v>2.751269731852413E-2</v>
      </c>
      <c r="BO165" s="320">
        <f t="shared" si="1094"/>
        <v>24689.324499999999</v>
      </c>
      <c r="BP165" s="321">
        <f t="shared" si="1094"/>
        <v>24534.342499999999</v>
      </c>
      <c r="BQ165" s="321">
        <f t="shared" si="1094"/>
        <v>277.30849999999998</v>
      </c>
      <c r="BR165" s="316">
        <f t="shared" si="1007"/>
        <v>1.1231919285600543E-2</v>
      </c>
      <c r="BS165" s="320">
        <f t="shared" si="1095"/>
        <v>116375.56087450001</v>
      </c>
      <c r="BT165" s="321">
        <f t="shared" si="1095"/>
        <v>116375.56087450001</v>
      </c>
      <c r="BU165" s="321">
        <f t="shared" si="1095"/>
        <v>0</v>
      </c>
      <c r="BV165" s="316">
        <f t="shared" si="1009"/>
        <v>0</v>
      </c>
      <c r="BW165" s="320">
        <f t="shared" si="1096"/>
        <v>72110.804460250016</v>
      </c>
      <c r="BX165" s="321">
        <f t="shared" si="1096"/>
        <v>72110.804460250016</v>
      </c>
      <c r="BY165" s="321">
        <f t="shared" si="1096"/>
        <v>0</v>
      </c>
      <c r="BZ165" s="316">
        <f t="shared" si="1011"/>
        <v>0</v>
      </c>
      <c r="CA165" s="319">
        <f t="shared" si="1097"/>
        <v>1727161.0858347157</v>
      </c>
      <c r="CB165" s="153">
        <f t="shared" si="1097"/>
        <v>1542979.582834749</v>
      </c>
      <c r="CC165" s="153">
        <f t="shared" si="1097"/>
        <v>175249.78650000013</v>
      </c>
      <c r="CD165" s="316">
        <f t="shared" si="1013"/>
        <v>0.10146696097851467</v>
      </c>
    </row>
    <row r="166" spans="1:82">
      <c r="A166" s="449"/>
      <c r="B166" s="131" t="s">
        <v>27</v>
      </c>
      <c r="C166" s="156">
        <v>1812597.8099999733</v>
      </c>
      <c r="D166" s="157">
        <v>1523822.6939999962</v>
      </c>
      <c r="E166" s="157">
        <v>275264.33799999586</v>
      </c>
      <c r="F166" s="322">
        <f t="shared" si="988"/>
        <v>0.15186178449592186</v>
      </c>
      <c r="G166" s="156">
        <v>11712.148000000758</v>
      </c>
      <c r="H166" s="157">
        <v>10045.119000000783</v>
      </c>
      <c r="I166" s="157">
        <v>1567.5909999999872</v>
      </c>
      <c r="J166" s="322">
        <f t="shared" si="989"/>
        <v>0.13384316864847384</v>
      </c>
      <c r="K166" s="156">
        <v>28851.5</v>
      </c>
      <c r="L166" s="157">
        <v>28352.603999999999</v>
      </c>
      <c r="M166" s="157">
        <v>1047.2565</v>
      </c>
      <c r="N166" s="322">
        <f t="shared" si="990"/>
        <v>3.6298164740134829E-2</v>
      </c>
      <c r="O166" s="156">
        <v>121856.203395</v>
      </c>
      <c r="P166" s="157">
        <v>121856.203395</v>
      </c>
      <c r="Q166" s="157">
        <v>0</v>
      </c>
      <c r="R166" s="322">
        <f t="shared" si="991"/>
        <v>0</v>
      </c>
      <c r="S166" s="156">
        <v>36563.182996749929</v>
      </c>
      <c r="T166" s="157">
        <v>36563.182996749929</v>
      </c>
      <c r="U166" s="157">
        <v>0</v>
      </c>
      <c r="V166" s="322">
        <f t="shared" si="992"/>
        <v>0</v>
      </c>
      <c r="W166" s="325">
        <f t="shared" si="1090"/>
        <v>2011580.8443917239</v>
      </c>
      <c r="X166" s="160">
        <f t="shared" si="1090"/>
        <v>1720639.8033917469</v>
      </c>
      <c r="Y166" s="160">
        <f t="shared" si="1090"/>
        <v>277879.18549999589</v>
      </c>
      <c r="Z166" s="322">
        <f t="shared" si="994"/>
        <v>0.13813970553295013</v>
      </c>
      <c r="AC166" s="449"/>
      <c r="AD166" s="131" t="s">
        <v>27</v>
      </c>
      <c r="AE166" s="156">
        <v>420857.90000000049</v>
      </c>
      <c r="AF166" s="157">
        <v>297780.13599999691</v>
      </c>
      <c r="AG166" s="157">
        <v>117710.69099999961</v>
      </c>
      <c r="AH166" s="322">
        <f t="shared" si="995"/>
        <v>0.27969224529229336</v>
      </c>
      <c r="AI166" s="156">
        <v>1642.2699999999988</v>
      </c>
      <c r="AJ166" s="157">
        <v>1320.9899999999959</v>
      </c>
      <c r="AK166" s="157">
        <v>298.76799999999969</v>
      </c>
      <c r="AL166" s="322">
        <f t="shared" si="996"/>
        <v>0.18192380059308147</v>
      </c>
      <c r="AM166" s="156">
        <v>0</v>
      </c>
      <c r="AN166" s="157">
        <v>0</v>
      </c>
      <c r="AO166" s="157">
        <v>0</v>
      </c>
      <c r="AP166" s="322">
        <f t="shared" si="997"/>
        <v>0</v>
      </c>
      <c r="AQ166" s="156">
        <v>1926.8078720000017</v>
      </c>
      <c r="AR166" s="157">
        <v>1926.8078720000017</v>
      </c>
      <c r="AS166" s="157">
        <v>0</v>
      </c>
      <c r="AT166" s="322">
        <f t="shared" si="998"/>
        <v>0</v>
      </c>
      <c r="AU166" s="156">
        <v>30230.505784000037</v>
      </c>
      <c r="AV166" s="157">
        <v>30230.505784000037</v>
      </c>
      <c r="AW166" s="157">
        <v>0</v>
      </c>
      <c r="AX166" s="322">
        <f t="shared" si="999"/>
        <v>0</v>
      </c>
      <c r="AY166" s="325">
        <f t="shared" si="1091"/>
        <v>454657.48365600052</v>
      </c>
      <c r="AZ166" s="160">
        <f t="shared" si="1091"/>
        <v>331258.43965599692</v>
      </c>
      <c r="BA166" s="160">
        <f t="shared" si="1091"/>
        <v>118009.45899999961</v>
      </c>
      <c r="BB166" s="322">
        <f t="shared" si="1001"/>
        <v>0.25955683837217342</v>
      </c>
      <c r="BE166" s="449"/>
      <c r="BF166" s="131" t="s">
        <v>27</v>
      </c>
      <c r="BG166" s="326">
        <f t="shared" si="1092"/>
        <v>2233455.7099999739</v>
      </c>
      <c r="BH166" s="327">
        <f t="shared" si="1092"/>
        <v>1821602.8299999931</v>
      </c>
      <c r="BI166" s="327">
        <f t="shared" si="1092"/>
        <v>392975.02899999544</v>
      </c>
      <c r="BJ166" s="322">
        <f t="shared" si="1003"/>
        <v>0.17594932697366988</v>
      </c>
      <c r="BK166" s="326">
        <f t="shared" si="1093"/>
        <v>13354.418000000756</v>
      </c>
      <c r="BL166" s="327">
        <f t="shared" si="1093"/>
        <v>11366.109000000779</v>
      </c>
      <c r="BM166" s="327">
        <f t="shared" si="1093"/>
        <v>1866.3589999999867</v>
      </c>
      <c r="BN166" s="322">
        <f t="shared" si="1005"/>
        <v>0.13975592197277942</v>
      </c>
      <c r="BO166" s="326">
        <f t="shared" si="1094"/>
        <v>28851.5</v>
      </c>
      <c r="BP166" s="327">
        <f t="shared" si="1094"/>
        <v>28352.603999999999</v>
      </c>
      <c r="BQ166" s="327">
        <f t="shared" si="1094"/>
        <v>1047.2565</v>
      </c>
      <c r="BR166" s="322">
        <f t="shared" si="1007"/>
        <v>3.6298164740134829E-2</v>
      </c>
      <c r="BS166" s="326">
        <f t="shared" si="1095"/>
        <v>123783.01126700001</v>
      </c>
      <c r="BT166" s="327">
        <f t="shared" si="1095"/>
        <v>123783.01126700001</v>
      </c>
      <c r="BU166" s="327">
        <f t="shared" si="1095"/>
        <v>0</v>
      </c>
      <c r="BV166" s="322">
        <f t="shared" si="1009"/>
        <v>0</v>
      </c>
      <c r="BW166" s="326">
        <f t="shared" si="1096"/>
        <v>66793.688780749973</v>
      </c>
      <c r="BX166" s="327">
        <f t="shared" si="1096"/>
        <v>66793.688780749973</v>
      </c>
      <c r="BY166" s="327">
        <f t="shared" si="1096"/>
        <v>0</v>
      </c>
      <c r="BZ166" s="322">
        <f t="shared" si="1011"/>
        <v>0</v>
      </c>
      <c r="CA166" s="325">
        <f t="shared" si="1097"/>
        <v>2466238.3280477244</v>
      </c>
      <c r="CB166" s="160">
        <f t="shared" si="1097"/>
        <v>2051898.243047744</v>
      </c>
      <c r="CC166" s="160">
        <f t="shared" si="1097"/>
        <v>395888.64449999545</v>
      </c>
      <c r="CD166" s="322">
        <f t="shared" si="1013"/>
        <v>0.16052327141204603</v>
      </c>
    </row>
    <row r="167" spans="1:82" ht="15">
      <c r="A167" s="449"/>
      <c r="B167" s="132" t="s">
        <v>28</v>
      </c>
      <c r="C167" s="328">
        <f t="shared" ref="C167:E167" si="1098">IF(COUNT(C164:C166)=0,"",SUM(C164:C166))</f>
        <v>3962290.5129999649</v>
      </c>
      <c r="D167" s="167">
        <f t="shared" si="1098"/>
        <v>3459200.6909999978</v>
      </c>
      <c r="E167" s="167">
        <f t="shared" si="1098"/>
        <v>479382.28899999446</v>
      </c>
      <c r="F167" s="329">
        <f t="shared" si="988"/>
        <v>0.12098615369750873</v>
      </c>
      <c r="G167" s="328">
        <f t="shared" ref="G167:I167" si="1099">IF(COUNT(G164:G166)=0,"",SUM(G164:G166))</f>
        <v>68564.868000001094</v>
      </c>
      <c r="H167" s="167">
        <f t="shared" si="1099"/>
        <v>62451.513000002335</v>
      </c>
      <c r="I167" s="167">
        <f t="shared" si="1099"/>
        <v>5078.9719999999907</v>
      </c>
      <c r="J167" s="329">
        <f t="shared" si="989"/>
        <v>7.4075428833318982E-2</v>
      </c>
      <c r="K167" s="328">
        <f t="shared" ref="K167:M167" si="1100">IF(COUNT(K164:K166)=0,"",SUM(K164:K166))</f>
        <v>82183.2595</v>
      </c>
      <c r="L167" s="167">
        <f t="shared" si="1100"/>
        <v>81314.964999999997</v>
      </c>
      <c r="M167" s="167">
        <f t="shared" si="1100"/>
        <v>1809.34</v>
      </c>
      <c r="N167" s="329">
        <f t="shared" si="990"/>
        <v>2.2015919190939367E-2</v>
      </c>
      <c r="O167" s="328">
        <f t="shared" ref="O167:P167" si="1101">IF(COUNT(O164:O166)=0,"",SUM(O164:O166))</f>
        <v>337992.10452674999</v>
      </c>
      <c r="P167" s="167">
        <f t="shared" si="1101"/>
        <v>337992.10452674999</v>
      </c>
      <c r="Q167" s="167">
        <f t="shared" ref="Q167" si="1102">IF(COUNT(Q164:Q166)=0,"",SUM(Q164:Q166))</f>
        <v>0</v>
      </c>
      <c r="R167" s="329">
        <f t="shared" si="991"/>
        <v>0</v>
      </c>
      <c r="S167" s="328">
        <f t="shared" ref="S167:T167" si="1103">IF(COUNT(S164:S166)=0,"",SUM(S164:S166))</f>
        <v>118858.48180699992</v>
      </c>
      <c r="T167" s="167">
        <f t="shared" si="1103"/>
        <v>118858.48180699992</v>
      </c>
      <c r="U167" s="167">
        <f t="shared" ref="U167" si="1104">IF(COUNT(U164:U166)=0,"",SUM(U164:U166))</f>
        <v>0</v>
      </c>
      <c r="V167" s="329">
        <f t="shared" si="992"/>
        <v>0</v>
      </c>
      <c r="W167" s="330">
        <f t="shared" ref="W167:Y167" si="1105">IF(COUNT(W164:W166)=0,"",SUM(W164:W166))</f>
        <v>4569889.226833716</v>
      </c>
      <c r="X167" s="166">
        <f t="shared" si="1105"/>
        <v>4059817.7553337505</v>
      </c>
      <c r="Y167" s="166">
        <f t="shared" si="1105"/>
        <v>486270.60099999449</v>
      </c>
      <c r="Z167" s="329">
        <f t="shared" si="994"/>
        <v>0.10640752474801472</v>
      </c>
      <c r="AC167" s="449"/>
      <c r="AD167" s="132" t="s">
        <v>28</v>
      </c>
      <c r="AE167" s="328">
        <f t="shared" ref="AE167:AG167" si="1106">IF(COUNT(AE164:AE166)=0,"",SUM(AE164:AE166))</f>
        <v>940939.27999999537</v>
      </c>
      <c r="AF167" s="167">
        <f t="shared" si="1106"/>
        <v>684748.92899999337</v>
      </c>
      <c r="AG167" s="167">
        <f t="shared" si="1106"/>
        <v>244247.09799999965</v>
      </c>
      <c r="AH167" s="329">
        <f t="shared" si="995"/>
        <v>0.2595779591643797</v>
      </c>
      <c r="AI167" s="328">
        <f t="shared" ref="AI167:AK167" si="1107">IF(COUNT(AI164:AI166)=0,"",SUM(AI164:AI166))</f>
        <v>13054.37999999997</v>
      </c>
      <c r="AJ167" s="167">
        <f t="shared" si="1107"/>
        <v>11603.420000000036</v>
      </c>
      <c r="AK167" s="167">
        <f t="shared" si="1107"/>
        <v>1273.2029999999959</v>
      </c>
      <c r="AL167" s="329">
        <f t="shared" si="996"/>
        <v>9.7530713829381305E-2</v>
      </c>
      <c r="AM167" s="328">
        <f t="shared" ref="AM167:AO167" si="1108">IF(COUNT(AM164:AM166)=0,"",SUM(AM164:AM166))</f>
        <v>0</v>
      </c>
      <c r="AN167" s="167">
        <f t="shared" si="1108"/>
        <v>0</v>
      </c>
      <c r="AO167" s="167">
        <f t="shared" si="1108"/>
        <v>0</v>
      </c>
      <c r="AP167" s="329">
        <f t="shared" si="997"/>
        <v>0</v>
      </c>
      <c r="AQ167" s="328">
        <f t="shared" ref="AQ167:AS167" si="1109">IF(COUNT(AQ164:AQ166)=0,"",SUM(AQ164:AQ166))</f>
        <v>5293.6103339999991</v>
      </c>
      <c r="AR167" s="167">
        <f t="shared" si="1109"/>
        <v>5293.6103339999991</v>
      </c>
      <c r="AS167" s="167">
        <f t="shared" si="1109"/>
        <v>0</v>
      </c>
      <c r="AT167" s="329">
        <f t="shared" si="998"/>
        <v>0</v>
      </c>
      <c r="AU167" s="328">
        <f t="shared" ref="AU167:AW167" si="1110">IF(COUNT(AU164:AU166)=0,"",SUM(AU164:AU166))</f>
        <v>92710.946935000073</v>
      </c>
      <c r="AV167" s="167">
        <f t="shared" si="1110"/>
        <v>92710.946935000073</v>
      </c>
      <c r="AW167" s="167">
        <f t="shared" si="1110"/>
        <v>0</v>
      </c>
      <c r="AX167" s="329">
        <f t="shared" si="999"/>
        <v>0</v>
      </c>
      <c r="AY167" s="330">
        <f t="shared" ref="AY167:BA167" si="1111">IF(COUNT(AY164:AY166)=0,"",SUM(AY164:AY166))</f>
        <v>1051998.2172689955</v>
      </c>
      <c r="AZ167" s="166">
        <f t="shared" si="1111"/>
        <v>794356.90626899339</v>
      </c>
      <c r="BA167" s="166">
        <f t="shared" si="1111"/>
        <v>245520.30099999963</v>
      </c>
      <c r="BB167" s="329">
        <f t="shared" si="1001"/>
        <v>0.23338471203627542</v>
      </c>
      <c r="BE167" s="449"/>
      <c r="BF167" s="132" t="s">
        <v>28</v>
      </c>
      <c r="BG167" s="328">
        <f t="shared" ref="BG167:BI167" si="1112">IF(COUNT(BG164:BG166)=0,"",SUM(BG164:BG166))</f>
        <v>4903229.7929999605</v>
      </c>
      <c r="BH167" s="167">
        <f t="shared" si="1112"/>
        <v>4143949.6199999913</v>
      </c>
      <c r="BI167" s="167">
        <f t="shared" si="1112"/>
        <v>723629.38699999405</v>
      </c>
      <c r="BJ167" s="329">
        <f t="shared" si="1003"/>
        <v>0.14758218919967309</v>
      </c>
      <c r="BK167" s="328">
        <f t="shared" ref="BK167:BM167" si="1113">IF(COUNT(BK164:BK166)=0,"",SUM(BK164:BK166))</f>
        <v>81619.248000001069</v>
      </c>
      <c r="BL167" s="167">
        <f t="shared" si="1113"/>
        <v>74054.933000002362</v>
      </c>
      <c r="BM167" s="167">
        <f t="shared" si="1113"/>
        <v>6352.1749999999865</v>
      </c>
      <c r="BN167" s="329">
        <f t="shared" si="1005"/>
        <v>7.7826923864820499E-2</v>
      </c>
      <c r="BO167" s="328">
        <f t="shared" ref="BO167:BQ167" si="1114">IF(COUNT(BO164:BO166)=0,"",SUM(BO164:BO166))</f>
        <v>82183.2595</v>
      </c>
      <c r="BP167" s="167">
        <f t="shared" si="1114"/>
        <v>81314.964999999997</v>
      </c>
      <c r="BQ167" s="167">
        <f t="shared" si="1114"/>
        <v>1809.34</v>
      </c>
      <c r="BR167" s="329">
        <f t="shared" si="1007"/>
        <v>2.2015919190939367E-2</v>
      </c>
      <c r="BS167" s="328">
        <f t="shared" ref="BS167:BU167" si="1115">IF(COUNT(BS164:BS166)=0,"",SUM(BS164:BS166))</f>
        <v>343285.71486075001</v>
      </c>
      <c r="BT167" s="167">
        <f t="shared" si="1115"/>
        <v>343285.71486075001</v>
      </c>
      <c r="BU167" s="167">
        <f t="shared" si="1115"/>
        <v>0</v>
      </c>
      <c r="BV167" s="329">
        <f t="shared" si="1009"/>
        <v>0</v>
      </c>
      <c r="BW167" s="328">
        <f t="shared" ref="BW167:BY167" si="1116">IF(COUNT(BW164:BW166)=0,"",SUM(BW164:BW166))</f>
        <v>211569.42874199999</v>
      </c>
      <c r="BX167" s="167">
        <f t="shared" si="1116"/>
        <v>211569.42874199999</v>
      </c>
      <c r="BY167" s="167">
        <f t="shared" si="1116"/>
        <v>0</v>
      </c>
      <c r="BZ167" s="329">
        <f t="shared" si="1011"/>
        <v>0</v>
      </c>
      <c r="CA167" s="330">
        <f t="shared" ref="CA167:CC167" si="1117">IF(COUNT(CA164:CA166)=0,"",SUM(CA164:CA166))</f>
        <v>5621887.444102711</v>
      </c>
      <c r="CB167" s="166">
        <f t="shared" si="1117"/>
        <v>4854174.6616027439</v>
      </c>
      <c r="CC167" s="166">
        <f t="shared" si="1117"/>
        <v>731790.90199999418</v>
      </c>
      <c r="CD167" s="329">
        <f t="shared" si="1013"/>
        <v>0.13016818804646002</v>
      </c>
    </row>
    <row r="168" spans="1:82" ht="15.75" thickBot="1">
      <c r="A168" s="450"/>
      <c r="B168" s="133" t="s">
        <v>55</v>
      </c>
      <c r="C168" s="337">
        <f t="shared" ref="C168:E168" si="1118">SUM(C167,C163,C159,C155)</f>
        <v>12607629.732000142</v>
      </c>
      <c r="D168" s="180">
        <f t="shared" si="1118"/>
        <v>11421965.018000102</v>
      </c>
      <c r="E168" s="180">
        <f t="shared" si="1118"/>
        <v>1124083.9779999908</v>
      </c>
      <c r="F168" s="338">
        <f t="shared" si="988"/>
        <v>8.9159025280294305E-2</v>
      </c>
      <c r="G168" s="337">
        <f t="shared" ref="G168:I168" si="1119">SUM(G167,G163,G159,G155)</f>
        <v>414548.54799999349</v>
      </c>
      <c r="H168" s="180">
        <f t="shared" si="1119"/>
        <v>372908.90099999588</v>
      </c>
      <c r="I168" s="180">
        <f t="shared" si="1119"/>
        <v>39197.582999999999</v>
      </c>
      <c r="J168" s="338">
        <f t="shared" si="989"/>
        <v>9.4554867431354786E-2</v>
      </c>
      <c r="K168" s="337">
        <f t="shared" ref="K168:M168" si="1120">SUM(K167,K163,K159,K155)</f>
        <v>306246.56150000001</v>
      </c>
      <c r="L168" s="180">
        <f t="shared" si="1120"/>
        <v>297820.587</v>
      </c>
      <c r="M168" s="180">
        <f t="shared" si="1120"/>
        <v>11188.2785</v>
      </c>
      <c r="N168" s="338">
        <f t="shared" si="990"/>
        <v>3.6533564475629221E-2</v>
      </c>
      <c r="O168" s="337">
        <f t="shared" ref="O168:Q168" si="1121">SUM(O167,O163,O159,O155)</f>
        <v>933058.90695249848</v>
      </c>
      <c r="P168" s="180">
        <f t="shared" si="1121"/>
        <v>933058.90695249848</v>
      </c>
      <c r="Q168" s="180">
        <f t="shared" si="1121"/>
        <v>0</v>
      </c>
      <c r="R168" s="338">
        <f t="shared" si="991"/>
        <v>0</v>
      </c>
      <c r="S168" s="337">
        <f t="shared" ref="S168:U168" si="1122">SUM(S167,S163,S159,S155)</f>
        <v>451782.53950704978</v>
      </c>
      <c r="T168" s="180">
        <f t="shared" si="1122"/>
        <v>451782.53950704978</v>
      </c>
      <c r="U168" s="180">
        <f t="shared" si="1122"/>
        <v>0</v>
      </c>
      <c r="V168" s="338">
        <f t="shared" si="992"/>
        <v>0</v>
      </c>
      <c r="W168" s="337">
        <f t="shared" ref="W168:Y168" si="1123">SUM(W167,W163,W159,W155)</f>
        <v>14713266.287959684</v>
      </c>
      <c r="X168" s="180">
        <f t="shared" si="1123"/>
        <v>13477535.952459645</v>
      </c>
      <c r="Y168" s="180">
        <f t="shared" si="1123"/>
        <v>1174469.8394999909</v>
      </c>
      <c r="Z168" s="338">
        <f t="shared" si="994"/>
        <v>7.9823868916251151E-2</v>
      </c>
      <c r="AC168" s="450"/>
      <c r="AD168" s="133" t="s">
        <v>55</v>
      </c>
      <c r="AE168" s="337">
        <f t="shared" ref="AE168:AG168" si="1124">SUM(AE167,AE163,AE159,AE155)</f>
        <v>2903588.8449999713</v>
      </c>
      <c r="AF168" s="180">
        <f t="shared" si="1124"/>
        <v>2335341.6969999848</v>
      </c>
      <c r="AG168" s="180">
        <f t="shared" si="1124"/>
        <v>539343.52099999832</v>
      </c>
      <c r="AH168" s="338">
        <f t="shared" si="995"/>
        <v>0.18575065196601678</v>
      </c>
      <c r="AI168" s="337">
        <f t="shared" ref="AI168:AK168" si="1125">SUM(AI167,AI163,AI159,AI155)</f>
        <v>132199.21300000043</v>
      </c>
      <c r="AJ168" s="180">
        <f t="shared" si="1125"/>
        <v>120934.7790000004</v>
      </c>
      <c r="AK168" s="180">
        <f t="shared" si="1125"/>
        <v>10384.230999999987</v>
      </c>
      <c r="AL168" s="338">
        <f t="shared" si="996"/>
        <v>7.8549870035912794E-2</v>
      </c>
      <c r="AM168" s="337">
        <f t="shared" ref="AM168:AO168" si="1126">SUM(AM167,AM163,AM159,AM155)</f>
        <v>0</v>
      </c>
      <c r="AN168" s="180">
        <f t="shared" si="1126"/>
        <v>0</v>
      </c>
      <c r="AO168" s="180">
        <f t="shared" si="1126"/>
        <v>0</v>
      </c>
      <c r="AP168" s="338">
        <f t="shared" si="997"/>
        <v>0</v>
      </c>
      <c r="AQ168" s="337">
        <f t="shared" ref="AQ168:AS168" si="1127">SUM(AQ167,AQ163,AQ159,AQ155)</f>
        <v>15110.664342999997</v>
      </c>
      <c r="AR168" s="180">
        <f t="shared" si="1127"/>
        <v>15110.664342999997</v>
      </c>
      <c r="AS168" s="180">
        <f t="shared" si="1127"/>
        <v>0</v>
      </c>
      <c r="AT168" s="338">
        <f t="shared" si="998"/>
        <v>0</v>
      </c>
      <c r="AU168" s="337">
        <f t="shared" ref="AU168:AW168" si="1128">SUM(AU167,AU163,AU159,AU155)</f>
        <v>359669.41373100015</v>
      </c>
      <c r="AV168" s="180">
        <f t="shared" si="1128"/>
        <v>359669.41373100015</v>
      </c>
      <c r="AW168" s="180">
        <f t="shared" si="1128"/>
        <v>0</v>
      </c>
      <c r="AX168" s="338">
        <f t="shared" si="999"/>
        <v>0</v>
      </c>
      <c r="AY168" s="337">
        <f t="shared" ref="AY168:BA168" si="1129">SUM(AY167,AY163,AY159,AY155)</f>
        <v>3410568.1360739721</v>
      </c>
      <c r="AZ168" s="180">
        <f t="shared" si="1129"/>
        <v>2831056.5540739852</v>
      </c>
      <c r="BA168" s="180">
        <f t="shared" si="1129"/>
        <v>549727.75199999835</v>
      </c>
      <c r="BB168" s="338">
        <f t="shared" si="1001"/>
        <v>0.16118362984321133</v>
      </c>
      <c r="BE168" s="450"/>
      <c r="BF168" s="133" t="s">
        <v>55</v>
      </c>
      <c r="BG168" s="337">
        <f t="shared" ref="BG168:BI168" si="1130">SUM(BG167,BG163,BG159,BG155)</f>
        <v>15511218.577000111</v>
      </c>
      <c r="BH168" s="180">
        <f t="shared" si="1130"/>
        <v>13757306.715000087</v>
      </c>
      <c r="BI168" s="180">
        <f t="shared" si="1130"/>
        <v>1663427.4989999891</v>
      </c>
      <c r="BJ168" s="338">
        <f t="shared" si="1003"/>
        <v>0.10724028487784343</v>
      </c>
      <c r="BK168" s="337">
        <f t="shared" ref="BK168:BM168" si="1131">SUM(BK167,BK163,BK159,BK155)</f>
        <v>546747.76099999389</v>
      </c>
      <c r="BL168" s="180">
        <f t="shared" si="1131"/>
        <v>493843.67999999627</v>
      </c>
      <c r="BM168" s="180">
        <f t="shared" si="1131"/>
        <v>49581.813999999991</v>
      </c>
      <c r="BN168" s="338">
        <f t="shared" si="1005"/>
        <v>9.0684987734226036E-2</v>
      </c>
      <c r="BO168" s="337">
        <f t="shared" ref="BO168:BQ168" si="1132">SUM(BO167,BO163,BO159,BO155)</f>
        <v>306246.56150000001</v>
      </c>
      <c r="BP168" s="180">
        <f t="shared" si="1132"/>
        <v>297820.587</v>
      </c>
      <c r="BQ168" s="180">
        <f t="shared" si="1132"/>
        <v>11188.2785</v>
      </c>
      <c r="BR168" s="338">
        <f t="shared" si="1007"/>
        <v>3.6533564475629221E-2</v>
      </c>
      <c r="BS168" s="337">
        <f t="shared" ref="BS168:BU168" si="1133">SUM(BS167,BS163,BS159,BS155)</f>
        <v>948169.57129549864</v>
      </c>
      <c r="BT168" s="180">
        <f t="shared" si="1133"/>
        <v>948169.57129549864</v>
      </c>
      <c r="BU168" s="180">
        <f t="shared" si="1133"/>
        <v>0</v>
      </c>
      <c r="BV168" s="338">
        <f t="shared" si="1009"/>
        <v>0</v>
      </c>
      <c r="BW168" s="337">
        <f t="shared" ref="BW168:BY168" si="1134">SUM(BW167,BW163,BW159,BW155)</f>
        <v>811451.95323804987</v>
      </c>
      <c r="BX168" s="180">
        <f t="shared" si="1134"/>
        <v>811451.95323804987</v>
      </c>
      <c r="BY168" s="180">
        <f t="shared" si="1134"/>
        <v>0</v>
      </c>
      <c r="BZ168" s="338">
        <f t="shared" si="1011"/>
        <v>0</v>
      </c>
      <c r="CA168" s="337">
        <f t="shared" ref="CA168:CC168" si="1135">SUM(CA167,CA163,CA159,CA155)</f>
        <v>18123834.424033657</v>
      </c>
      <c r="CB168" s="180">
        <f t="shared" si="1135"/>
        <v>16308592.50653363</v>
      </c>
      <c r="CC168" s="180">
        <f t="shared" si="1135"/>
        <v>1724197.5914999894</v>
      </c>
      <c r="CD168" s="338">
        <f t="shared" si="1013"/>
        <v>9.5134260839062026E-2</v>
      </c>
    </row>
    <row r="169" spans="1:82">
      <c r="A169" t="s">
        <v>438</v>
      </c>
    </row>
    <row r="170" spans="1:82" ht="15" thickBot="1"/>
    <row r="171" spans="1:82" ht="19.5" thickBot="1">
      <c r="A171" s="477" t="s">
        <v>392</v>
      </c>
      <c r="B171" s="478"/>
      <c r="C171" s="474" t="s">
        <v>0</v>
      </c>
      <c r="D171" s="475"/>
      <c r="E171" s="475"/>
      <c r="F171" s="476"/>
      <c r="G171" s="474" t="s">
        <v>9</v>
      </c>
      <c r="H171" s="475"/>
      <c r="I171" s="475"/>
      <c r="J171" s="476"/>
      <c r="K171" s="474" t="s">
        <v>393</v>
      </c>
      <c r="L171" s="475"/>
      <c r="M171" s="475"/>
      <c r="N171" s="476"/>
      <c r="O171" s="474" t="s">
        <v>375</v>
      </c>
      <c r="P171" s="475"/>
      <c r="Q171" s="475"/>
      <c r="R171" s="476"/>
      <c r="S171" s="474" t="s">
        <v>377</v>
      </c>
      <c r="T171" s="475"/>
      <c r="U171" s="475"/>
      <c r="V171" s="476"/>
      <c r="W171" s="474" t="s">
        <v>376</v>
      </c>
      <c r="X171" s="475"/>
      <c r="Y171" s="475"/>
      <c r="Z171" s="476"/>
      <c r="AC171" s="477" t="s">
        <v>394</v>
      </c>
      <c r="AD171" s="478"/>
      <c r="AE171" s="474" t="s">
        <v>0</v>
      </c>
      <c r="AF171" s="475"/>
      <c r="AG171" s="475"/>
      <c r="AH171" s="476"/>
      <c r="AI171" s="474" t="s">
        <v>9</v>
      </c>
      <c r="AJ171" s="475"/>
      <c r="AK171" s="475"/>
      <c r="AL171" s="476"/>
      <c r="AM171" s="474" t="s">
        <v>393</v>
      </c>
      <c r="AN171" s="475"/>
      <c r="AO171" s="475"/>
      <c r="AP171" s="476"/>
      <c r="AQ171" s="474" t="s">
        <v>375</v>
      </c>
      <c r="AR171" s="475"/>
      <c r="AS171" s="475"/>
      <c r="AT171" s="476"/>
      <c r="AU171" s="474" t="s">
        <v>377</v>
      </c>
      <c r="AV171" s="475"/>
      <c r="AW171" s="475"/>
      <c r="AX171" s="476"/>
      <c r="AY171" s="474" t="s">
        <v>376</v>
      </c>
      <c r="AZ171" s="475"/>
      <c r="BA171" s="475"/>
      <c r="BB171" s="476"/>
      <c r="BE171" s="477" t="s">
        <v>395</v>
      </c>
      <c r="BF171" s="478"/>
      <c r="BG171" s="474" t="s">
        <v>0</v>
      </c>
      <c r="BH171" s="475"/>
      <c r="BI171" s="475"/>
      <c r="BJ171" s="476"/>
      <c r="BK171" s="474" t="s">
        <v>9</v>
      </c>
      <c r="BL171" s="475"/>
      <c r="BM171" s="475"/>
      <c r="BN171" s="476"/>
      <c r="BO171" s="474" t="s">
        <v>393</v>
      </c>
      <c r="BP171" s="475"/>
      <c r="BQ171" s="475"/>
      <c r="BR171" s="476"/>
      <c r="BS171" s="474" t="s">
        <v>375</v>
      </c>
      <c r="BT171" s="475"/>
      <c r="BU171" s="475"/>
      <c r="BV171" s="476"/>
      <c r="BW171" s="474" t="s">
        <v>377</v>
      </c>
      <c r="BX171" s="475"/>
      <c r="BY171" s="475"/>
      <c r="BZ171" s="476"/>
      <c r="CA171" s="474" t="s">
        <v>376</v>
      </c>
      <c r="CB171" s="475"/>
      <c r="CC171" s="475"/>
      <c r="CD171" s="476"/>
    </row>
    <row r="172" spans="1:82" ht="75" thickBot="1">
      <c r="A172" s="479"/>
      <c r="B172" s="480"/>
      <c r="C172" s="307" t="s">
        <v>52</v>
      </c>
      <c r="D172" s="308" t="s">
        <v>53</v>
      </c>
      <c r="E172" s="308" t="s">
        <v>51</v>
      </c>
      <c r="F172" s="309" t="s">
        <v>51</v>
      </c>
      <c r="G172" s="307" t="s">
        <v>52</v>
      </c>
      <c r="H172" s="308" t="s">
        <v>53</v>
      </c>
      <c r="I172" s="308" t="s">
        <v>51</v>
      </c>
      <c r="J172" s="309" t="s">
        <v>51</v>
      </c>
      <c r="K172" s="307" t="s">
        <v>52</v>
      </c>
      <c r="L172" s="308" t="s">
        <v>53</v>
      </c>
      <c r="M172" s="308" t="s">
        <v>51</v>
      </c>
      <c r="N172" s="309" t="s">
        <v>51</v>
      </c>
      <c r="O172" s="307" t="s">
        <v>52</v>
      </c>
      <c r="P172" s="308" t="s">
        <v>53</v>
      </c>
      <c r="Q172" s="308" t="s">
        <v>51</v>
      </c>
      <c r="R172" s="309" t="s">
        <v>51</v>
      </c>
      <c r="S172" s="307" t="s">
        <v>52</v>
      </c>
      <c r="T172" s="308" t="s">
        <v>53</v>
      </c>
      <c r="U172" s="308" t="s">
        <v>51</v>
      </c>
      <c r="V172" s="309" t="s">
        <v>51</v>
      </c>
      <c r="W172" s="307" t="s">
        <v>52</v>
      </c>
      <c r="X172" s="308" t="s">
        <v>53</v>
      </c>
      <c r="Y172" s="308" t="s">
        <v>51</v>
      </c>
      <c r="Z172" s="309" t="s">
        <v>51</v>
      </c>
      <c r="AC172" s="479"/>
      <c r="AD172" s="480"/>
      <c r="AE172" s="307" t="s">
        <v>52</v>
      </c>
      <c r="AF172" s="308" t="s">
        <v>53</v>
      </c>
      <c r="AG172" s="308" t="s">
        <v>51</v>
      </c>
      <c r="AH172" s="309" t="s">
        <v>51</v>
      </c>
      <c r="AI172" s="307" t="s">
        <v>52</v>
      </c>
      <c r="AJ172" s="308" t="s">
        <v>53</v>
      </c>
      <c r="AK172" s="308" t="s">
        <v>51</v>
      </c>
      <c r="AL172" s="309" t="s">
        <v>51</v>
      </c>
      <c r="AM172" s="307" t="s">
        <v>52</v>
      </c>
      <c r="AN172" s="308" t="s">
        <v>53</v>
      </c>
      <c r="AO172" s="308" t="s">
        <v>51</v>
      </c>
      <c r="AP172" s="309" t="s">
        <v>51</v>
      </c>
      <c r="AQ172" s="307" t="s">
        <v>52</v>
      </c>
      <c r="AR172" s="308" t="s">
        <v>53</v>
      </c>
      <c r="AS172" s="308" t="s">
        <v>51</v>
      </c>
      <c r="AT172" s="309" t="s">
        <v>51</v>
      </c>
      <c r="AU172" s="307" t="s">
        <v>52</v>
      </c>
      <c r="AV172" s="308" t="s">
        <v>53</v>
      </c>
      <c r="AW172" s="308" t="s">
        <v>51</v>
      </c>
      <c r="AX172" s="309" t="s">
        <v>51</v>
      </c>
      <c r="AY172" s="307" t="s">
        <v>52</v>
      </c>
      <c r="AZ172" s="308" t="s">
        <v>53</v>
      </c>
      <c r="BA172" s="308" t="s">
        <v>51</v>
      </c>
      <c r="BB172" s="309" t="s">
        <v>51</v>
      </c>
      <c r="BE172" s="479"/>
      <c r="BF172" s="480"/>
      <c r="BG172" s="307" t="s">
        <v>52</v>
      </c>
      <c r="BH172" s="308" t="s">
        <v>53</v>
      </c>
      <c r="BI172" s="308" t="s">
        <v>51</v>
      </c>
      <c r="BJ172" s="309" t="s">
        <v>51</v>
      </c>
      <c r="BK172" s="307" t="s">
        <v>52</v>
      </c>
      <c r="BL172" s="308" t="s">
        <v>53</v>
      </c>
      <c r="BM172" s="308" t="s">
        <v>51</v>
      </c>
      <c r="BN172" s="309" t="s">
        <v>51</v>
      </c>
      <c r="BO172" s="307" t="s">
        <v>52</v>
      </c>
      <c r="BP172" s="308" t="s">
        <v>53</v>
      </c>
      <c r="BQ172" s="308" t="s">
        <v>51</v>
      </c>
      <c r="BR172" s="309" t="s">
        <v>51</v>
      </c>
      <c r="BS172" s="307" t="s">
        <v>52</v>
      </c>
      <c r="BT172" s="308" t="s">
        <v>53</v>
      </c>
      <c r="BU172" s="308" t="s">
        <v>51</v>
      </c>
      <c r="BV172" s="309" t="s">
        <v>51</v>
      </c>
      <c r="BW172" s="307" t="s">
        <v>52</v>
      </c>
      <c r="BX172" s="308" t="s">
        <v>53</v>
      </c>
      <c r="BY172" s="308" t="s">
        <v>51</v>
      </c>
      <c r="BZ172" s="309" t="s">
        <v>51</v>
      </c>
      <c r="CA172" s="307" t="s">
        <v>52</v>
      </c>
      <c r="CB172" s="308" t="s">
        <v>53</v>
      </c>
      <c r="CC172" s="308" t="s">
        <v>51</v>
      </c>
      <c r="CD172" s="309" t="s">
        <v>51</v>
      </c>
    </row>
    <row r="173" spans="1:82">
      <c r="A173" s="448">
        <v>2024</v>
      </c>
      <c r="B173" s="134" t="s">
        <v>13</v>
      </c>
      <c r="C173" s="142">
        <v>1219791.7039999999</v>
      </c>
      <c r="D173" s="143">
        <v>1137581.1619999902</v>
      </c>
      <c r="E173" s="143">
        <v>76098.99499999937</v>
      </c>
      <c r="F173" s="310">
        <f t="shared" ref="F173:F189" si="1136">IF(AND(ISNUMBER(C173),ISNUMBER(E173)), IF(C173=0, 0, E173/C173), "")</f>
        <v>6.2386876997483971E-2</v>
      </c>
      <c r="G173" s="142">
        <v>16376.973000000895</v>
      </c>
      <c r="H173" s="143">
        <v>15715.427000000849</v>
      </c>
      <c r="I173" s="143">
        <v>562.43199999999786</v>
      </c>
      <c r="J173" s="310">
        <f t="shared" ref="J173:J189" si="1137">IF(AND(ISNUMBER(G173),ISNUMBER(I173)), IF(G173=0, 0, I173/G173), "")</f>
        <v>3.4342854445688291E-2</v>
      </c>
      <c r="K173" s="142">
        <v>29153.25</v>
      </c>
      <c r="L173" s="143">
        <v>27869.924500000001</v>
      </c>
      <c r="M173" s="143">
        <v>1338.162</v>
      </c>
      <c r="N173" s="310">
        <f t="shared" ref="N173:N189" si="1138">IF(AND(ISNUMBER(K173),ISNUMBER(M173)), IF(K173=0, 0, M173/K173), "")</f>
        <v>4.5900954439041963E-2</v>
      </c>
      <c r="O173" s="142">
        <v>131740.57615800001</v>
      </c>
      <c r="P173" s="143">
        <v>131740.57615800001</v>
      </c>
      <c r="Q173" s="143">
        <v>0</v>
      </c>
      <c r="R173" s="310">
        <f t="shared" ref="R173:R189" si="1139">IF(AND(ISNUMBER(O173),ISNUMBER(Q173)), IF(O173=0, 0, Q173/O173), "")</f>
        <v>0</v>
      </c>
      <c r="S173" s="142">
        <v>52025.219504749904</v>
      </c>
      <c r="T173" s="143">
        <v>52025.219504749904</v>
      </c>
      <c r="U173" s="143">
        <v>0</v>
      </c>
      <c r="V173" s="310">
        <f t="shared" ref="V173:V189" si="1140">IF(AND(ISNUMBER(S173),ISNUMBER(U173)), IF(S173=0, 0, U173/S173), "")</f>
        <v>0</v>
      </c>
      <c r="W173" s="313">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0">
        <f t="shared" ref="Z173:Z189" si="1144">IF(AND(ISNUMBER(W173),ISNUMBER(Y173)), IF(W173=0, 0, Y173/W173), "")</f>
        <v>5.3826685424311183E-2</v>
      </c>
      <c r="AC173" s="448">
        <v>2024</v>
      </c>
      <c r="AD173" s="134" t="s">
        <v>13</v>
      </c>
      <c r="AE173" s="142">
        <v>301136.82499999774</v>
      </c>
      <c r="AF173" s="143">
        <v>243453.19599999883</v>
      </c>
      <c r="AG173" s="143">
        <v>54885.009999999915</v>
      </c>
      <c r="AH173" s="310">
        <f t="shared" ref="AH173:AH189" si="1145">IF(AND(ISNUMBER(AE173),ISNUMBER(AG173)), IF(AE173=0, 0, AG173/AE173), "")</f>
        <v>0.18225937661393729</v>
      </c>
      <c r="AI173" s="142">
        <v>2619.5309999999909</v>
      </c>
      <c r="AJ173" s="143">
        <v>2286.9119999999944</v>
      </c>
      <c r="AK173" s="143">
        <v>310.87199999999996</v>
      </c>
      <c r="AL173" s="310">
        <f t="shared" ref="AL173:AL189" si="1146">IF(AND(ISNUMBER(AI173),ISNUMBER(AK173)), IF(AI173=0, 0, AK173/AI173), "")</f>
        <v>0.11867467878792083</v>
      </c>
      <c r="AM173" s="142">
        <v>0</v>
      </c>
      <c r="AN173" s="143">
        <v>0</v>
      </c>
      <c r="AO173" s="143">
        <v>0</v>
      </c>
      <c r="AP173" s="310">
        <f t="shared" ref="AP173:AP189" si="1147">IF(AND(ISNUMBER(AM173),ISNUMBER(AO173)), IF(AM173=0, 0, AO173/AM173), "")</f>
        <v>0</v>
      </c>
      <c r="AQ173" s="142">
        <v>1963</v>
      </c>
      <c r="AR173" s="143">
        <v>1963</v>
      </c>
      <c r="AS173" s="143">
        <v>0</v>
      </c>
      <c r="AT173" s="310">
        <f t="shared" ref="AT173:AT189" si="1148">IF(AND(ISNUMBER(AQ173),ISNUMBER(AS173)), IF(AQ173=0, 0, AS173/AQ173), "")</f>
        <v>0</v>
      </c>
      <c r="AU173" s="142">
        <v>36345</v>
      </c>
      <c r="AV173" s="143">
        <v>36345</v>
      </c>
      <c r="AW173" s="143">
        <v>0</v>
      </c>
      <c r="AX173" s="310">
        <f t="shared" ref="AX173:AX189" si="1149">IF(AND(ISNUMBER(AU173),ISNUMBER(AW173)), IF(AU173=0, 0, AW173/AU173), "")</f>
        <v>0</v>
      </c>
      <c r="AY173" s="313">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0">
        <f t="shared" ref="BB173:BB189" si="1153">IF(AND(ISNUMBER(AY173),ISNUMBER(BA173)), IF(AY173=0, 0, BA173/AY173), "")</f>
        <v>0.1613611036398083</v>
      </c>
      <c r="BE173" s="448">
        <v>2024</v>
      </c>
      <c r="BF173" s="134" t="s">
        <v>13</v>
      </c>
      <c r="BG173" s="314">
        <f t="shared" ref="BG173:BG175" si="1154">IF(COUNT(C173, AE173)&lt;2, "", C173+AE173)</f>
        <v>1520928.5289999978</v>
      </c>
      <c r="BH173" s="315">
        <f t="shared" ref="BH173:BH175" si="1155">IF(COUNT(D173, AF173)&lt;2, "", D173+AF173)</f>
        <v>1381034.3579999891</v>
      </c>
      <c r="BI173" s="315">
        <f t="shared" ref="BI173:BI175" si="1156">IF(COUNT(E173, AG173)&lt;2, "", E173+AG173)</f>
        <v>130984.00499999928</v>
      </c>
      <c r="BJ173" s="310">
        <f t="shared" ref="BJ173:BJ189" si="1157">IF(AND(ISNUMBER(BG173),ISNUMBER(BI173)), IF(BG173=0, 0, BI173/BG173), "")</f>
        <v>8.6121078342925525E-2</v>
      </c>
      <c r="BK173" s="314">
        <f t="shared" ref="BK173:BK175" si="1158">IF(COUNT(G173, AI173)&lt;2, "", G173+AI173)</f>
        <v>18996.504000000885</v>
      </c>
      <c r="BL173" s="315">
        <f t="shared" ref="BL173:BL175" si="1159">IF(COUNT(H173, AJ173)&lt;2, "", H173+AJ173)</f>
        <v>18002.339000000844</v>
      </c>
      <c r="BM173" s="315">
        <f t="shared" ref="BM173:BM175" si="1160">IF(COUNT(I173, AK173)&lt;2, "", I173+AK173)</f>
        <v>873.30399999999781</v>
      </c>
      <c r="BN173" s="310">
        <f t="shared" ref="BN173:BN189" si="1161">IF(AND(ISNUMBER(BK173),ISNUMBER(BM173)), IF(BK173=0, 0, BM173/BK173), "")</f>
        <v>4.5971827237262029E-2</v>
      </c>
      <c r="BO173" s="314">
        <f t="shared" ref="BO173:BO175" si="1162">IF(COUNT(K173, AM173)&lt;2, "", K173+AM173)</f>
        <v>29153.25</v>
      </c>
      <c r="BP173" s="315">
        <f t="shared" ref="BP173:BP175" si="1163">IF(COUNT(L173, AN173)&lt;2, "", L173+AN173)</f>
        <v>27869.924500000001</v>
      </c>
      <c r="BQ173" s="315">
        <f t="shared" ref="BQ173:BQ175" si="1164">IF(COUNT(M173, AO173)&lt;2, "", M173+AO173)</f>
        <v>1338.162</v>
      </c>
      <c r="BR173" s="310">
        <f t="shared" ref="BR173:BR189" si="1165">IF(AND(ISNUMBER(BO173),ISNUMBER(BQ173)), IF(BO173=0, 0, BQ173/BO173), "")</f>
        <v>4.5900954439041963E-2</v>
      </c>
      <c r="BS173" s="314">
        <f t="shared" ref="BS173:BS175" si="1166">IF(COUNT(O173, AQ173)&lt;2, "", O173+AQ173)</f>
        <v>133703.57615800001</v>
      </c>
      <c r="BT173" s="315">
        <f t="shared" ref="BT173:BT175" si="1167">IF(COUNT(P173, AR173)&lt;2, "", P173+AR173)</f>
        <v>133703.57615800001</v>
      </c>
      <c r="BU173" s="315">
        <f t="shared" ref="BU173:BU175" si="1168">IF(COUNT(Q173, AS173)&lt;2, "", Q173+AS173)</f>
        <v>0</v>
      </c>
      <c r="BV173" s="310">
        <f t="shared" ref="BV173:BV189" si="1169">IF(AND(ISNUMBER(BS173),ISNUMBER(BU173)), IF(BS173=0, 0, BU173/BS173), "")</f>
        <v>0</v>
      </c>
      <c r="BW173" s="314">
        <f t="shared" ref="BW173:BW175" si="1170">IF(COUNT(S173, AU173)&lt;2, "", S173+AU173)</f>
        <v>88370.219504749897</v>
      </c>
      <c r="BX173" s="315">
        <f t="shared" ref="BX173:BX175" si="1171">IF(COUNT(T173, AV173)&lt;2, "", T173+AV173)</f>
        <v>88370.219504749897</v>
      </c>
      <c r="BY173" s="315">
        <f t="shared" ref="BY173:BY175" si="1172">IF(COUNT(U173, AW173)&lt;2, "", U173+AW173)</f>
        <v>0</v>
      </c>
      <c r="BZ173" s="310">
        <f t="shared" ref="BZ173:BZ189" si="1173">IF(AND(ISNUMBER(BW173),ISNUMBER(BY173)), IF(BW173=0, 0, BY173/BW173), "")</f>
        <v>0</v>
      </c>
      <c r="CA173" s="313">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0">
        <f t="shared" ref="CD173:CD189" si="1177">IF(AND(ISNUMBER(CA173),ISNUMBER(CC173)), IF(CA173=0, 0, CC173/CA173), "")</f>
        <v>7.4363016176404936E-2</v>
      </c>
    </row>
    <row r="174" spans="1:82">
      <c r="A174" s="449"/>
      <c r="B174" s="130" t="s">
        <v>14</v>
      </c>
      <c r="C174" s="149">
        <v>1276856.9300000288</v>
      </c>
      <c r="D174" s="150">
        <v>1182910.8129999978</v>
      </c>
      <c r="E174" s="150">
        <v>87820.878999998604</v>
      </c>
      <c r="F174" s="316">
        <f t="shared" si="1136"/>
        <v>6.8778950042583567E-2</v>
      </c>
      <c r="G174" s="149">
        <v>19765.287000000742</v>
      </c>
      <c r="H174" s="150">
        <v>19004.737000000532</v>
      </c>
      <c r="I174" s="150">
        <v>695.16499999999837</v>
      </c>
      <c r="J174" s="316">
        <f t="shared" si="1137"/>
        <v>3.5171004600134177E-2</v>
      </c>
      <c r="K174" s="149">
        <v>25988.1875</v>
      </c>
      <c r="L174" s="150">
        <v>25003.898000000001</v>
      </c>
      <c r="M174" s="150">
        <v>788.16449999999998</v>
      </c>
      <c r="N174" s="316">
        <f t="shared" si="1138"/>
        <v>3.0327797965902778E-2</v>
      </c>
      <c r="O174" s="149">
        <v>113858.1</v>
      </c>
      <c r="P174" s="150">
        <v>113858.1</v>
      </c>
      <c r="Q174" s="150">
        <v>0</v>
      </c>
      <c r="R174" s="316">
        <f t="shared" si="1139"/>
        <v>0</v>
      </c>
      <c r="S174" s="149">
        <v>65853.600000000006</v>
      </c>
      <c r="T174" s="150">
        <v>65853.600000000006</v>
      </c>
      <c r="U174" s="150">
        <v>0</v>
      </c>
      <c r="V174" s="316">
        <f t="shared" si="1140"/>
        <v>0</v>
      </c>
      <c r="W174" s="319">
        <f t="shared" si="1141"/>
        <v>1502322.1045000297</v>
      </c>
      <c r="X174" s="153">
        <f t="shared" si="1142"/>
        <v>1406631.1479999984</v>
      </c>
      <c r="Y174" s="153">
        <f t="shared" si="1143"/>
        <v>89304.208499998596</v>
      </c>
      <c r="Z174" s="316">
        <f t="shared" si="1144"/>
        <v>5.9444115368134647E-2</v>
      </c>
      <c r="AC174" s="449"/>
      <c r="AD174" s="130" t="s">
        <v>14</v>
      </c>
      <c r="AE174" s="149">
        <v>308520.474999998</v>
      </c>
      <c r="AF174" s="150">
        <v>232289.89699999496</v>
      </c>
      <c r="AG174" s="150">
        <v>73830.051999998832</v>
      </c>
      <c r="AH174" s="316">
        <f t="shared" si="1145"/>
        <v>0.23930357296383428</v>
      </c>
      <c r="AI174" s="149">
        <v>6066.0480000000025</v>
      </c>
      <c r="AJ174" s="150">
        <v>5664.302000000006</v>
      </c>
      <c r="AK174" s="150">
        <v>319.76199999999972</v>
      </c>
      <c r="AL174" s="316">
        <f t="shared" si="1146"/>
        <v>5.2713397586039476E-2</v>
      </c>
      <c r="AM174" s="149">
        <v>0</v>
      </c>
      <c r="AN174" s="150">
        <v>0</v>
      </c>
      <c r="AO174" s="150">
        <v>0</v>
      </c>
      <c r="AP174" s="316">
        <f t="shared" si="1147"/>
        <v>0</v>
      </c>
      <c r="AQ174" s="149">
        <v>1776</v>
      </c>
      <c r="AR174" s="150">
        <v>1776</v>
      </c>
      <c r="AS174" s="150">
        <v>0</v>
      </c>
      <c r="AT174" s="316">
        <f t="shared" si="1148"/>
        <v>0</v>
      </c>
      <c r="AU174" s="149">
        <v>34418</v>
      </c>
      <c r="AV174" s="150">
        <v>34418</v>
      </c>
      <c r="AW174" s="150">
        <v>0</v>
      </c>
      <c r="AX174" s="316">
        <f t="shared" si="1149"/>
        <v>0</v>
      </c>
      <c r="AY174" s="319">
        <f t="shared" si="1150"/>
        <v>350780.52299999801</v>
      </c>
      <c r="AZ174" s="153">
        <f t="shared" si="1151"/>
        <v>274148.19899999496</v>
      </c>
      <c r="BA174" s="153">
        <f t="shared" si="1152"/>
        <v>74149.813999998834</v>
      </c>
      <c r="BB174" s="316">
        <f t="shared" si="1153"/>
        <v>0.21138520852253606</v>
      </c>
      <c r="BE174" s="449"/>
      <c r="BF174" s="130" t="s">
        <v>14</v>
      </c>
      <c r="BG174" s="320">
        <f t="shared" si="1154"/>
        <v>1585377.4050000268</v>
      </c>
      <c r="BH174" s="321">
        <f t="shared" si="1155"/>
        <v>1415200.7099999927</v>
      </c>
      <c r="BI174" s="321">
        <f t="shared" si="1156"/>
        <v>161650.93099999742</v>
      </c>
      <c r="BJ174" s="316">
        <f t="shared" si="1157"/>
        <v>0.10196369046901781</v>
      </c>
      <c r="BK174" s="320">
        <f t="shared" si="1158"/>
        <v>25831.335000000745</v>
      </c>
      <c r="BL174" s="321">
        <f t="shared" si="1159"/>
        <v>24669.039000000539</v>
      </c>
      <c r="BM174" s="321">
        <f t="shared" si="1160"/>
        <v>1014.9269999999981</v>
      </c>
      <c r="BN174" s="316">
        <f t="shared" si="1161"/>
        <v>3.9290536087274189E-2</v>
      </c>
      <c r="BO174" s="320">
        <f t="shared" si="1162"/>
        <v>25988.1875</v>
      </c>
      <c r="BP174" s="321">
        <f t="shared" si="1163"/>
        <v>25003.898000000001</v>
      </c>
      <c r="BQ174" s="321">
        <f t="shared" si="1164"/>
        <v>788.16449999999998</v>
      </c>
      <c r="BR174" s="316">
        <f t="shared" si="1165"/>
        <v>3.0327797965902778E-2</v>
      </c>
      <c r="BS174" s="320">
        <f t="shared" si="1166"/>
        <v>115634.1</v>
      </c>
      <c r="BT174" s="321">
        <f t="shared" si="1167"/>
        <v>115634.1</v>
      </c>
      <c r="BU174" s="321">
        <f t="shared" si="1168"/>
        <v>0</v>
      </c>
      <c r="BV174" s="316">
        <f t="shared" si="1169"/>
        <v>0</v>
      </c>
      <c r="BW174" s="320">
        <f t="shared" si="1170"/>
        <v>100271.6</v>
      </c>
      <c r="BX174" s="321">
        <f t="shared" si="1171"/>
        <v>100271.6</v>
      </c>
      <c r="BY174" s="321">
        <f t="shared" si="1172"/>
        <v>0</v>
      </c>
      <c r="BZ174" s="316">
        <f t="shared" si="1173"/>
        <v>0</v>
      </c>
      <c r="CA174" s="319">
        <f t="shared" si="1174"/>
        <v>1853102.6275000277</v>
      </c>
      <c r="CB174" s="153">
        <f t="shared" si="1175"/>
        <v>1680779.3469999935</v>
      </c>
      <c r="CC174" s="153">
        <f t="shared" si="1176"/>
        <v>163454.02249999743</v>
      </c>
      <c r="CD174" s="316">
        <f t="shared" si="1177"/>
        <v>8.8205596427494676E-2</v>
      </c>
    </row>
    <row r="175" spans="1:82">
      <c r="A175" s="449"/>
      <c r="B175" s="131" t="s">
        <v>15</v>
      </c>
      <c r="C175" s="156">
        <v>1403029.1089999068</v>
      </c>
      <c r="D175" s="157">
        <v>1309000.4309999398</v>
      </c>
      <c r="E175" s="157">
        <v>88170.898999998884</v>
      </c>
      <c r="F175" s="322">
        <f t="shared" si="1136"/>
        <v>6.2843242833962282E-2</v>
      </c>
      <c r="G175" s="156">
        <v>37027.037000000048</v>
      </c>
      <c r="H175" s="157">
        <v>33948.462000000429</v>
      </c>
      <c r="I175" s="157">
        <v>2833.7880000000032</v>
      </c>
      <c r="J175" s="322">
        <f t="shared" si="1137"/>
        <v>7.6532939970324912E-2</v>
      </c>
      <c r="K175" s="156">
        <v>12308.852500000001</v>
      </c>
      <c r="L175" s="157">
        <v>11418.3105</v>
      </c>
      <c r="M175" s="157">
        <v>828.18650000000002</v>
      </c>
      <c r="N175" s="322">
        <f t="shared" si="1138"/>
        <v>6.7283810574543801E-2</v>
      </c>
      <c r="O175" s="156">
        <v>116611.94</v>
      </c>
      <c r="P175" s="157">
        <v>116611.94</v>
      </c>
      <c r="Q175" s="157">
        <v>0</v>
      </c>
      <c r="R175" s="322">
        <f t="shared" si="1139"/>
        <v>0</v>
      </c>
      <c r="S175" s="156">
        <v>62297.36</v>
      </c>
      <c r="T175" s="157">
        <v>62297.36</v>
      </c>
      <c r="U175" s="157">
        <v>0</v>
      </c>
      <c r="V175" s="322">
        <f t="shared" si="1140"/>
        <v>0</v>
      </c>
      <c r="W175" s="325">
        <f t="shared" si="1141"/>
        <v>1631274.2984999069</v>
      </c>
      <c r="X175" s="160">
        <f t="shared" si="1142"/>
        <v>1533276.5034999403</v>
      </c>
      <c r="Y175" s="160">
        <f t="shared" si="1143"/>
        <v>91832.873499998881</v>
      </c>
      <c r="Z175" s="322">
        <f t="shared" si="1144"/>
        <v>5.6295175853899544E-2</v>
      </c>
      <c r="AC175" s="449"/>
      <c r="AD175" s="131" t="s">
        <v>15</v>
      </c>
      <c r="AE175" s="156">
        <v>317442.59599999478</v>
      </c>
      <c r="AF175" s="157">
        <v>233803.37200000219</v>
      </c>
      <c r="AG175" s="157">
        <v>80229.129999999903</v>
      </c>
      <c r="AH175" s="322">
        <f t="shared" si="1145"/>
        <v>0.2527358678732618</v>
      </c>
      <c r="AI175" s="156">
        <v>10108.763000000032</v>
      </c>
      <c r="AJ175" s="157">
        <v>8590.278999999995</v>
      </c>
      <c r="AK175" s="157">
        <v>1292.9779999999971</v>
      </c>
      <c r="AL175" s="322">
        <f t="shared" si="1146"/>
        <v>0.1279066489144115</v>
      </c>
      <c r="AM175" s="156">
        <v>0</v>
      </c>
      <c r="AN175" s="157">
        <v>0</v>
      </c>
      <c r="AO175" s="157">
        <v>0</v>
      </c>
      <c r="AP175" s="322">
        <f t="shared" si="1147"/>
        <v>0</v>
      </c>
      <c r="AQ175" s="156">
        <v>1746</v>
      </c>
      <c r="AR175" s="157">
        <v>1746</v>
      </c>
      <c r="AS175" s="157">
        <v>0</v>
      </c>
      <c r="AT175" s="322">
        <f t="shared" si="1148"/>
        <v>0</v>
      </c>
      <c r="AU175" s="156">
        <v>38503</v>
      </c>
      <c r="AV175" s="157">
        <v>38503</v>
      </c>
      <c r="AW175" s="157">
        <v>0</v>
      </c>
      <c r="AX175" s="322">
        <f t="shared" si="1149"/>
        <v>0</v>
      </c>
      <c r="AY175" s="325">
        <f t="shared" si="1150"/>
        <v>367800.35899999482</v>
      </c>
      <c r="AZ175" s="160">
        <f t="shared" si="1151"/>
        <v>282642.65100000217</v>
      </c>
      <c r="BA175" s="160">
        <f t="shared" si="1152"/>
        <v>81522.107999999906</v>
      </c>
      <c r="BB175" s="322">
        <f t="shared" si="1153"/>
        <v>0.22164771187730423</v>
      </c>
      <c r="BE175" s="449"/>
      <c r="BF175" s="131" t="s">
        <v>15</v>
      </c>
      <c r="BG175" s="326">
        <f t="shared" si="1154"/>
        <v>1720471.7049999016</v>
      </c>
      <c r="BH175" s="327">
        <f t="shared" si="1155"/>
        <v>1542803.8029999421</v>
      </c>
      <c r="BI175" s="327">
        <f t="shared" si="1156"/>
        <v>168400.02899999879</v>
      </c>
      <c r="BJ175" s="322">
        <f t="shared" si="1157"/>
        <v>9.788015025798312E-2</v>
      </c>
      <c r="BK175" s="326">
        <f t="shared" si="1158"/>
        <v>47135.800000000076</v>
      </c>
      <c r="BL175" s="327">
        <f t="shared" si="1159"/>
        <v>42538.741000000424</v>
      </c>
      <c r="BM175" s="327">
        <f t="shared" si="1160"/>
        <v>4126.7660000000005</v>
      </c>
      <c r="BN175" s="322">
        <f t="shared" si="1161"/>
        <v>8.7550566660584819E-2</v>
      </c>
      <c r="BO175" s="326">
        <f t="shared" si="1162"/>
        <v>12308.852500000001</v>
      </c>
      <c r="BP175" s="327">
        <f t="shared" si="1163"/>
        <v>11418.3105</v>
      </c>
      <c r="BQ175" s="327">
        <f t="shared" si="1164"/>
        <v>828.18650000000002</v>
      </c>
      <c r="BR175" s="322">
        <f t="shared" si="1165"/>
        <v>6.7283810574543801E-2</v>
      </c>
      <c r="BS175" s="326">
        <f t="shared" si="1166"/>
        <v>118357.94</v>
      </c>
      <c r="BT175" s="327">
        <f t="shared" si="1167"/>
        <v>118357.94</v>
      </c>
      <c r="BU175" s="327">
        <f t="shared" si="1168"/>
        <v>0</v>
      </c>
      <c r="BV175" s="322">
        <f t="shared" si="1169"/>
        <v>0</v>
      </c>
      <c r="BW175" s="326">
        <f t="shared" si="1170"/>
        <v>100800.36</v>
      </c>
      <c r="BX175" s="327">
        <f t="shared" si="1171"/>
        <v>100800.36</v>
      </c>
      <c r="BY175" s="327">
        <f t="shared" si="1172"/>
        <v>0</v>
      </c>
      <c r="BZ175" s="322">
        <f t="shared" si="1173"/>
        <v>0</v>
      </c>
      <c r="CA175" s="325">
        <f t="shared" si="1174"/>
        <v>1999074.6574999017</v>
      </c>
      <c r="CB175" s="160">
        <f t="shared" si="1175"/>
        <v>1815919.1544999424</v>
      </c>
      <c r="CC175" s="160">
        <f t="shared" si="1176"/>
        <v>173354.9814999988</v>
      </c>
      <c r="CD175" s="322">
        <f t="shared" si="1177"/>
        <v>8.6717612496174282E-2</v>
      </c>
    </row>
    <row r="176" spans="1:82" ht="15">
      <c r="A176" s="449"/>
      <c r="B176" s="132" t="s">
        <v>16</v>
      </c>
      <c r="C176" s="328">
        <f t="shared" ref="C176:E176" si="1178">IF(COUNT(C173:C175)=0,"",SUM(C173:C175))</f>
        <v>3899677.7429999355</v>
      </c>
      <c r="D176" s="167">
        <f t="shared" si="1178"/>
        <v>3629492.4059999278</v>
      </c>
      <c r="E176" s="167">
        <f t="shared" si="1178"/>
        <v>252090.77299999684</v>
      </c>
      <c r="F176" s="329">
        <f t="shared" si="1136"/>
        <v>6.4644001277415555E-2</v>
      </c>
      <c r="G176" s="328">
        <f t="shared" ref="G176:I176" si="1179">IF(COUNT(G173:G175)=0,"",SUM(G173:G175))</f>
        <v>73169.297000001679</v>
      </c>
      <c r="H176" s="167">
        <f t="shared" si="1179"/>
        <v>68668.626000001808</v>
      </c>
      <c r="I176" s="167">
        <f t="shared" si="1179"/>
        <v>4091.3849999999993</v>
      </c>
      <c r="J176" s="329">
        <f t="shared" si="1137"/>
        <v>5.5916691395844702E-2</v>
      </c>
      <c r="K176" s="328">
        <f t="shared" ref="K176:M176" si="1180">IF(COUNT(K173:K175)=0,"",SUM(K173:K175))</f>
        <v>67450.290000000008</v>
      </c>
      <c r="L176" s="167">
        <f t="shared" si="1180"/>
        <v>64292.133000000002</v>
      </c>
      <c r="M176" s="167">
        <f t="shared" si="1180"/>
        <v>2954.5129999999999</v>
      </c>
      <c r="N176" s="329">
        <f t="shared" si="1138"/>
        <v>4.3802821307365757E-2</v>
      </c>
      <c r="O176" s="328">
        <f t="shared" ref="O176:Q176" si="1181">IF(COUNT(O173:O175)=0,"",SUM(O173:O175))</f>
        <v>362210.61615800002</v>
      </c>
      <c r="P176" s="167">
        <f t="shared" si="1181"/>
        <v>362210.61615800002</v>
      </c>
      <c r="Q176" s="167">
        <f t="shared" si="1181"/>
        <v>0</v>
      </c>
      <c r="R176" s="329">
        <f t="shared" si="1139"/>
        <v>0</v>
      </c>
      <c r="S176" s="328">
        <f t="shared" ref="S176:U176" si="1182">IF(COUNT(S173:S175)=0,"",SUM(S173:S175))</f>
        <v>180176.17950474989</v>
      </c>
      <c r="T176" s="167">
        <f t="shared" si="1182"/>
        <v>180176.17950474989</v>
      </c>
      <c r="U176" s="167">
        <f t="shared" si="1182"/>
        <v>0</v>
      </c>
      <c r="V176" s="329">
        <f t="shared" si="1140"/>
        <v>0</v>
      </c>
      <c r="W176" s="330">
        <f t="shared" ref="W176:Y176" si="1183">IF(COUNT(W173:W175)=0,"",SUM(W173:W175))</f>
        <v>4582684.1256626872</v>
      </c>
      <c r="X176" s="166">
        <f t="shared" si="1183"/>
        <v>4304839.9606626797</v>
      </c>
      <c r="Y176" s="166">
        <f t="shared" si="1183"/>
        <v>259136.67099999683</v>
      </c>
      <c r="Z176" s="329">
        <f t="shared" si="1144"/>
        <v>5.6546919642322918E-2</v>
      </c>
      <c r="AC176" s="449"/>
      <c r="AD176" s="132" t="s">
        <v>16</v>
      </c>
      <c r="AE176" s="328">
        <f t="shared" ref="AE176:AG176" si="1184">IF(COUNT(AE173:AE175)=0,"",SUM(AE173:AE175))</f>
        <v>927099.89599999052</v>
      </c>
      <c r="AF176" s="167">
        <f t="shared" si="1184"/>
        <v>709546.46499999601</v>
      </c>
      <c r="AG176" s="167">
        <f t="shared" si="1184"/>
        <v>208944.19199999864</v>
      </c>
      <c r="AH176" s="329">
        <f t="shared" si="1145"/>
        <v>0.22537397846930701</v>
      </c>
      <c r="AI176" s="328">
        <f t="shared" ref="AI176:AK176" si="1185">IF(COUNT(AI173:AI175)=0,"",SUM(AI173:AI175))</f>
        <v>18794.342000000026</v>
      </c>
      <c r="AJ176" s="167">
        <f t="shared" si="1185"/>
        <v>16541.492999999995</v>
      </c>
      <c r="AK176" s="167">
        <f t="shared" si="1185"/>
        <v>1923.6119999999969</v>
      </c>
      <c r="AL176" s="329">
        <f t="shared" si="1146"/>
        <v>0.1023505904064103</v>
      </c>
      <c r="AM176" s="328">
        <f t="shared" ref="AM176:AO176" si="1186">IF(COUNT(AM173:AM175)=0,"",SUM(AM173:AM175))</f>
        <v>0</v>
      </c>
      <c r="AN176" s="167">
        <f t="shared" si="1186"/>
        <v>0</v>
      </c>
      <c r="AO176" s="167">
        <f t="shared" si="1186"/>
        <v>0</v>
      </c>
      <c r="AP176" s="329">
        <f t="shared" si="1147"/>
        <v>0</v>
      </c>
      <c r="AQ176" s="328">
        <f t="shared" ref="AQ176:AS176" si="1187">IF(COUNT(AQ173:AQ175)=0,"",SUM(AQ173:AQ175))</f>
        <v>5485</v>
      </c>
      <c r="AR176" s="167">
        <f t="shared" si="1187"/>
        <v>5485</v>
      </c>
      <c r="AS176" s="167">
        <f t="shared" si="1187"/>
        <v>0</v>
      </c>
      <c r="AT176" s="329">
        <f t="shared" si="1148"/>
        <v>0</v>
      </c>
      <c r="AU176" s="328">
        <f t="shared" ref="AU176:AW176" si="1188">IF(COUNT(AU173:AU175)=0,"",SUM(AU173:AU175))</f>
        <v>109266</v>
      </c>
      <c r="AV176" s="167">
        <f t="shared" si="1188"/>
        <v>109266</v>
      </c>
      <c r="AW176" s="167">
        <f t="shared" si="1188"/>
        <v>0</v>
      </c>
      <c r="AX176" s="329">
        <f t="shared" si="1149"/>
        <v>0</v>
      </c>
      <c r="AY176" s="330">
        <f t="shared" ref="AY176:BA176" si="1189">IF(COUNT(AY173:AY175)=0,"",SUM(AY173:AY175))</f>
        <v>1060645.2379999906</v>
      </c>
      <c r="AZ176" s="166">
        <f t="shared" si="1189"/>
        <v>840838.95799999591</v>
      </c>
      <c r="BA176" s="166">
        <f t="shared" si="1189"/>
        <v>210867.80399999866</v>
      </c>
      <c r="BB176" s="329">
        <f t="shared" si="1153"/>
        <v>0.19881087138770573</v>
      </c>
      <c r="BE176" s="449"/>
      <c r="BF176" s="132" t="s">
        <v>16</v>
      </c>
      <c r="BG176" s="328">
        <f t="shared" ref="BG176:BI176" si="1190">IF(COUNT(BG173:BG175)=0,"",SUM(BG173:BG175))</f>
        <v>4826777.6389999259</v>
      </c>
      <c r="BH176" s="167">
        <f t="shared" si="1190"/>
        <v>4339038.8709999239</v>
      </c>
      <c r="BI176" s="167">
        <f t="shared" si="1190"/>
        <v>461034.96499999554</v>
      </c>
      <c r="BJ176" s="329">
        <f t="shared" si="1157"/>
        <v>9.5516097794701549E-2</v>
      </c>
      <c r="BK176" s="328">
        <f t="shared" ref="BK176:BM176" si="1191">IF(COUNT(BK173:BK175)=0,"",SUM(BK173:BK175))</f>
        <v>91963.639000001713</v>
      </c>
      <c r="BL176" s="167">
        <f t="shared" si="1191"/>
        <v>85210.11900000181</v>
      </c>
      <c r="BM176" s="167">
        <f t="shared" si="1191"/>
        <v>6014.9969999999967</v>
      </c>
      <c r="BN176" s="329">
        <f t="shared" si="1161"/>
        <v>6.5406252573366352E-2</v>
      </c>
      <c r="BO176" s="328">
        <f t="shared" ref="BO176:BQ176" si="1192">IF(COUNT(BO173:BO175)=0,"",SUM(BO173:BO175))</f>
        <v>67450.290000000008</v>
      </c>
      <c r="BP176" s="167">
        <f t="shared" si="1192"/>
        <v>64292.133000000002</v>
      </c>
      <c r="BQ176" s="167">
        <f t="shared" si="1192"/>
        <v>2954.5129999999999</v>
      </c>
      <c r="BR176" s="329">
        <f t="shared" si="1165"/>
        <v>4.3802821307365757E-2</v>
      </c>
      <c r="BS176" s="328">
        <f t="shared" ref="BS176:BU176" si="1193">IF(COUNT(BS173:BS175)=0,"",SUM(BS173:BS175))</f>
        <v>367695.61615800002</v>
      </c>
      <c r="BT176" s="167">
        <f t="shared" si="1193"/>
        <v>367695.61615800002</v>
      </c>
      <c r="BU176" s="167">
        <f t="shared" si="1193"/>
        <v>0</v>
      </c>
      <c r="BV176" s="329">
        <f t="shared" si="1169"/>
        <v>0</v>
      </c>
      <c r="BW176" s="328">
        <f t="shared" ref="BW176:BY176" si="1194">IF(COUNT(BW173:BW175)=0,"",SUM(BW173:BW175))</f>
        <v>289442.17950474989</v>
      </c>
      <c r="BX176" s="167">
        <f t="shared" si="1194"/>
        <v>289442.17950474989</v>
      </c>
      <c r="BY176" s="167">
        <f t="shared" si="1194"/>
        <v>0</v>
      </c>
      <c r="BZ176" s="329">
        <f t="shared" si="1173"/>
        <v>0</v>
      </c>
      <c r="CA176" s="330">
        <f t="shared" ref="CA176:CC176" si="1195">IF(COUNT(CA173:CA175)=0,"",SUM(CA173:CA175))</f>
        <v>5643329.3636626778</v>
      </c>
      <c r="CB176" s="166">
        <f t="shared" si="1195"/>
        <v>5145678.9186626757</v>
      </c>
      <c r="CC176" s="166">
        <f t="shared" si="1195"/>
        <v>470004.47499999555</v>
      </c>
      <c r="CD176" s="329">
        <f t="shared" si="1177"/>
        <v>8.3284962601394147E-2</v>
      </c>
    </row>
    <row r="177" spans="1:82">
      <c r="A177" s="449"/>
      <c r="B177" s="129" t="s">
        <v>17</v>
      </c>
      <c r="C177" s="170">
        <v>1080231.4750000599</v>
      </c>
      <c r="D177" s="171">
        <v>916766.29500002949</v>
      </c>
      <c r="E177" s="171">
        <v>156929.6039999979</v>
      </c>
      <c r="F177" s="331">
        <f t="shared" si="1136"/>
        <v>0.14527405248952702</v>
      </c>
      <c r="G177" s="170">
        <v>69531.558999997957</v>
      </c>
      <c r="H177" s="171">
        <v>60742.036999998825</v>
      </c>
      <c r="I177" s="171">
        <v>8399.7830000000395</v>
      </c>
      <c r="J177" s="331">
        <f t="shared" si="1137"/>
        <v>0.12080533100085224</v>
      </c>
      <c r="K177" s="170">
        <v>19643.677500000002</v>
      </c>
      <c r="L177" s="171">
        <v>19495.1885</v>
      </c>
      <c r="M177" s="171">
        <v>395.09050000000002</v>
      </c>
      <c r="N177" s="331">
        <f t="shared" si="1138"/>
        <v>2.0112858195722262E-2</v>
      </c>
      <c r="O177" s="170">
        <v>88707.008889499702</v>
      </c>
      <c r="P177" s="171">
        <v>88707.008889499702</v>
      </c>
      <c r="Q177" s="171">
        <v>0</v>
      </c>
      <c r="R177" s="331">
        <f t="shared" si="1139"/>
        <v>0</v>
      </c>
      <c r="S177" s="170">
        <v>63981.183666499899</v>
      </c>
      <c r="T177" s="171">
        <v>63981.183666499899</v>
      </c>
      <c r="U177" s="171">
        <v>0</v>
      </c>
      <c r="V177" s="331">
        <f t="shared" si="1140"/>
        <v>0</v>
      </c>
      <c r="W177" s="334">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1">
        <f t="shared" si="1144"/>
        <v>0.12534991020052458</v>
      </c>
      <c r="AC177" s="449"/>
      <c r="AD177" s="129" t="s">
        <v>17</v>
      </c>
      <c r="AE177" s="170">
        <v>273403.15899999544</v>
      </c>
      <c r="AF177" s="171">
        <v>162769.5059999933</v>
      </c>
      <c r="AG177" s="171">
        <v>107647.6750000004</v>
      </c>
      <c r="AH177" s="331">
        <f t="shared" si="1145"/>
        <v>0.3937323745407133</v>
      </c>
      <c r="AI177" s="170">
        <v>13950.233000000013</v>
      </c>
      <c r="AJ177" s="171">
        <v>10959.350999999986</v>
      </c>
      <c r="AK177" s="171">
        <v>2549.8950000000013</v>
      </c>
      <c r="AL177" s="331">
        <f t="shared" si="1146"/>
        <v>0.1827851190729215</v>
      </c>
      <c r="AM177" s="170">
        <v>0</v>
      </c>
      <c r="AN177" s="171">
        <v>0</v>
      </c>
      <c r="AO177" s="171">
        <v>0</v>
      </c>
      <c r="AP177" s="331">
        <f t="shared" si="1147"/>
        <v>0</v>
      </c>
      <c r="AQ177" s="170">
        <v>1768</v>
      </c>
      <c r="AR177" s="171">
        <v>1768</v>
      </c>
      <c r="AS177" s="171">
        <v>0</v>
      </c>
      <c r="AT177" s="331">
        <f t="shared" si="1148"/>
        <v>0</v>
      </c>
      <c r="AU177" s="170">
        <v>33564</v>
      </c>
      <c r="AV177" s="171">
        <v>33564</v>
      </c>
      <c r="AW177" s="171">
        <v>0</v>
      </c>
      <c r="AX177" s="331">
        <f t="shared" si="1149"/>
        <v>0</v>
      </c>
      <c r="AY177" s="334">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1">
        <f t="shared" si="1153"/>
        <v>0.34150157624737459</v>
      </c>
      <c r="BE177" s="449"/>
      <c r="BF177" s="129" t="s">
        <v>17</v>
      </c>
      <c r="BG177" s="335">
        <f t="shared" ref="BG177:BG179" si="1202">IF(COUNT(C177, AE177)&lt;2, "", C177+AE177)</f>
        <v>1353634.6340000555</v>
      </c>
      <c r="BH177" s="336">
        <f t="shared" ref="BH177:BH179" si="1203">IF(COUNT(D177, AF177)&lt;2, "", D177+AF177)</f>
        <v>1079535.8010000228</v>
      </c>
      <c r="BI177" s="336">
        <f t="shared" ref="BI177:BI179" si="1204">IF(COUNT(E177, AG177)&lt;2, "", E177+AG177)</f>
        <v>264577.27899999829</v>
      </c>
      <c r="BJ177" s="331">
        <f t="shared" si="1157"/>
        <v>0.19545693672018402</v>
      </c>
      <c r="BK177" s="335">
        <f t="shared" ref="BK177:BK179" si="1205">IF(COUNT(G177, AI177)&lt;2, "", G177+AI177)</f>
        <v>83481.791999997964</v>
      </c>
      <c r="BL177" s="336">
        <f t="shared" ref="BL177:BL179" si="1206">IF(COUNT(H177, AJ177)&lt;2, "", H177+AJ177)</f>
        <v>71701.387999998813</v>
      </c>
      <c r="BM177" s="336">
        <f t="shared" ref="BM177:BM179" si="1207">IF(COUNT(I177, AK177)&lt;2, "", I177+AK177)</f>
        <v>10949.67800000004</v>
      </c>
      <c r="BN177" s="331">
        <f t="shared" si="1161"/>
        <v>0.13116246953587565</v>
      </c>
      <c r="BO177" s="335">
        <f t="shared" ref="BO177:BO179" si="1208">IF(COUNT(K177, AM177)&lt;2, "", K177+AM177)</f>
        <v>19643.677500000002</v>
      </c>
      <c r="BP177" s="336">
        <f t="shared" ref="BP177:BP179" si="1209">IF(COUNT(L177, AN177)&lt;2, "", L177+AN177)</f>
        <v>19495.1885</v>
      </c>
      <c r="BQ177" s="336">
        <f t="shared" ref="BQ177:BQ179" si="1210">IF(COUNT(M177, AO177)&lt;2, "", M177+AO177)</f>
        <v>395.09050000000002</v>
      </c>
      <c r="BR177" s="331">
        <f t="shared" si="1165"/>
        <v>2.0112858195722262E-2</v>
      </c>
      <c r="BS177" s="335">
        <f t="shared" ref="BS177:BS179" si="1211">IF(COUNT(O177, AQ177)&lt;2, "", O177+AQ177)</f>
        <v>90475.008889499702</v>
      </c>
      <c r="BT177" s="336">
        <f t="shared" ref="BT177:BT179" si="1212">IF(COUNT(P177, AR177)&lt;2, "", P177+AR177)</f>
        <v>90475.008889499702</v>
      </c>
      <c r="BU177" s="336">
        <f t="shared" ref="BU177:BU179" si="1213">IF(COUNT(Q177, AS177)&lt;2, "", Q177+AS177)</f>
        <v>0</v>
      </c>
      <c r="BV177" s="331">
        <f t="shared" si="1169"/>
        <v>0</v>
      </c>
      <c r="BW177" s="335">
        <f t="shared" ref="BW177:BW179" si="1214">IF(COUNT(S177, AU177)&lt;2, "", S177+AU177)</f>
        <v>97545.183666499899</v>
      </c>
      <c r="BX177" s="336">
        <f t="shared" ref="BX177:BX179" si="1215">IF(COUNT(T177, AV177)&lt;2, "", T177+AV177)</f>
        <v>97545.183666499899</v>
      </c>
      <c r="BY177" s="336">
        <f t="shared" ref="BY177:BY179" si="1216">IF(COUNT(U177, AW177)&lt;2, "", U177+AW177)</f>
        <v>0</v>
      </c>
      <c r="BZ177" s="331">
        <f t="shared" si="1173"/>
        <v>0</v>
      </c>
      <c r="CA177" s="334">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1">
        <f t="shared" si="1177"/>
        <v>0.16775617276156563</v>
      </c>
    </row>
    <row r="178" spans="1:82">
      <c r="A178" s="449"/>
      <c r="B178" s="130" t="s">
        <v>18</v>
      </c>
      <c r="C178" s="149">
        <v>574235.83400000283</v>
      </c>
      <c r="D178" s="150">
        <v>548402.83499999496</v>
      </c>
      <c r="E178" s="150">
        <v>24017.556000000277</v>
      </c>
      <c r="F178" s="316">
        <f t="shared" si="1136"/>
        <v>4.1825247708244133E-2</v>
      </c>
      <c r="G178" s="149">
        <v>85635.06799999997</v>
      </c>
      <c r="H178" s="150">
        <v>84065.805000000226</v>
      </c>
      <c r="I178" s="150">
        <v>1285.466999999994</v>
      </c>
      <c r="J178" s="316">
        <f t="shared" si="1137"/>
        <v>1.5010988255418849E-2</v>
      </c>
      <c r="K178" s="149">
        <v>28855.298999999999</v>
      </c>
      <c r="L178" s="150">
        <v>28126.959999999999</v>
      </c>
      <c r="M178" s="150">
        <v>764.75800000000004</v>
      </c>
      <c r="N178" s="316">
        <f t="shared" si="1138"/>
        <v>2.6503208301532417E-2</v>
      </c>
      <c r="O178" s="149">
        <v>34954.1</v>
      </c>
      <c r="P178" s="150">
        <v>34954.1</v>
      </c>
      <c r="Q178" s="150">
        <v>0</v>
      </c>
      <c r="R178" s="316">
        <f t="shared" si="1139"/>
        <v>0</v>
      </c>
      <c r="S178" s="149">
        <v>71230.5</v>
      </c>
      <c r="T178" s="150">
        <v>71230.5</v>
      </c>
      <c r="U178" s="150">
        <v>0</v>
      </c>
      <c r="V178" s="316">
        <f t="shared" si="1140"/>
        <v>0</v>
      </c>
      <c r="W178" s="319">
        <f t="shared" si="1196"/>
        <v>794910.80100000277</v>
      </c>
      <c r="X178" s="153">
        <f t="shared" si="1197"/>
        <v>766780.19999999518</v>
      </c>
      <c r="Y178" s="153">
        <f t="shared" si="1198"/>
        <v>26067.781000000272</v>
      </c>
      <c r="Z178" s="316">
        <f t="shared" si="1144"/>
        <v>3.2793341048085949E-2</v>
      </c>
      <c r="AC178" s="449"/>
      <c r="AD178" s="130" t="s">
        <v>18</v>
      </c>
      <c r="AE178" s="149">
        <v>154912.01799999812</v>
      </c>
      <c r="AF178" s="150">
        <v>119183.61999999803</v>
      </c>
      <c r="AG178" s="150">
        <v>34244.680000000189</v>
      </c>
      <c r="AH178" s="316">
        <f t="shared" si="1145"/>
        <v>0.22105889809014434</v>
      </c>
      <c r="AI178" s="149">
        <v>16606.963000000094</v>
      </c>
      <c r="AJ178" s="150">
        <v>14675.435000000063</v>
      </c>
      <c r="AK178" s="150">
        <v>1796.9509999999962</v>
      </c>
      <c r="AL178" s="316">
        <f t="shared" si="1146"/>
        <v>0.10820467294351085</v>
      </c>
      <c r="AM178" s="149">
        <v>0</v>
      </c>
      <c r="AN178" s="150">
        <v>0</v>
      </c>
      <c r="AO178" s="150">
        <v>0</v>
      </c>
      <c r="AP178" s="316">
        <f t="shared" si="1147"/>
        <v>0</v>
      </c>
      <c r="AQ178" s="149">
        <v>546</v>
      </c>
      <c r="AR178" s="150">
        <v>546</v>
      </c>
      <c r="AS178" s="150">
        <v>0</v>
      </c>
      <c r="AT178" s="316">
        <f t="shared" si="1148"/>
        <v>0</v>
      </c>
      <c r="AU178" s="149">
        <v>33067</v>
      </c>
      <c r="AV178" s="150">
        <v>33067</v>
      </c>
      <c r="AW178" s="150">
        <v>0</v>
      </c>
      <c r="AX178" s="316">
        <f t="shared" si="1149"/>
        <v>0</v>
      </c>
      <c r="AY178" s="319">
        <f t="shared" si="1199"/>
        <v>205131.98099999822</v>
      </c>
      <c r="AZ178" s="153">
        <f t="shared" si="1200"/>
        <v>167472.0549999981</v>
      </c>
      <c r="BA178" s="153">
        <f t="shared" si="1201"/>
        <v>36041.631000000183</v>
      </c>
      <c r="BB178" s="316">
        <f t="shared" si="1153"/>
        <v>0.17569971695442504</v>
      </c>
      <c r="BE178" s="449"/>
      <c r="BF178" s="130" t="s">
        <v>18</v>
      </c>
      <c r="BG178" s="320">
        <f t="shared" si="1202"/>
        <v>729147.85200000089</v>
      </c>
      <c r="BH178" s="321">
        <f t="shared" si="1203"/>
        <v>667586.45499999297</v>
      </c>
      <c r="BI178" s="321">
        <f t="shared" si="1204"/>
        <v>58262.23600000047</v>
      </c>
      <c r="BJ178" s="316">
        <f t="shared" si="1157"/>
        <v>7.9904556860712517E-2</v>
      </c>
      <c r="BK178" s="320">
        <f t="shared" si="1205"/>
        <v>102242.03100000006</v>
      </c>
      <c r="BL178" s="321">
        <f t="shared" si="1206"/>
        <v>98741.240000000282</v>
      </c>
      <c r="BM178" s="321">
        <f t="shared" si="1207"/>
        <v>3082.4179999999901</v>
      </c>
      <c r="BN178" s="316">
        <f t="shared" si="1161"/>
        <v>3.0148246957261524E-2</v>
      </c>
      <c r="BO178" s="320">
        <f t="shared" si="1208"/>
        <v>28855.298999999999</v>
      </c>
      <c r="BP178" s="321">
        <f t="shared" si="1209"/>
        <v>28126.959999999999</v>
      </c>
      <c r="BQ178" s="321">
        <f t="shared" si="1210"/>
        <v>764.75800000000004</v>
      </c>
      <c r="BR178" s="316">
        <f t="shared" si="1165"/>
        <v>2.6503208301532417E-2</v>
      </c>
      <c r="BS178" s="320">
        <f t="shared" si="1211"/>
        <v>35500.1</v>
      </c>
      <c r="BT178" s="321">
        <f t="shared" si="1212"/>
        <v>35500.1</v>
      </c>
      <c r="BU178" s="321">
        <f t="shared" si="1213"/>
        <v>0</v>
      </c>
      <c r="BV178" s="316">
        <f t="shared" si="1169"/>
        <v>0</v>
      </c>
      <c r="BW178" s="320">
        <f t="shared" si="1214"/>
        <v>104297.5</v>
      </c>
      <c r="BX178" s="321">
        <f t="shared" si="1215"/>
        <v>104297.5</v>
      </c>
      <c r="BY178" s="321">
        <f t="shared" si="1216"/>
        <v>0</v>
      </c>
      <c r="BZ178" s="316">
        <f t="shared" si="1173"/>
        <v>0</v>
      </c>
      <c r="CA178" s="319">
        <f t="shared" si="1217"/>
        <v>1000042.7820000009</v>
      </c>
      <c r="CB178" s="153">
        <f t="shared" si="1218"/>
        <v>934252.25499999325</v>
      </c>
      <c r="CC178" s="153">
        <f t="shared" si="1219"/>
        <v>62109.412000000462</v>
      </c>
      <c r="CD178" s="316">
        <f t="shared" si="1177"/>
        <v>6.2106754948810183E-2</v>
      </c>
    </row>
    <row r="179" spans="1:82">
      <c r="A179" s="449"/>
      <c r="B179" s="131" t="s">
        <v>19</v>
      </c>
      <c r="C179" s="156">
        <v>714189.80400002294</v>
      </c>
      <c r="D179" s="157">
        <v>637423.86400000798</v>
      </c>
      <c r="E179" s="157">
        <v>72073.58499999858</v>
      </c>
      <c r="F179" s="322">
        <f t="shared" si="1136"/>
        <v>0.10091656951181603</v>
      </c>
      <c r="G179" s="156">
        <v>101194.84700000094</v>
      </c>
      <c r="H179" s="157">
        <v>94821.227000001789</v>
      </c>
      <c r="I179" s="157">
        <v>5850.101000000026</v>
      </c>
      <c r="J179" s="322">
        <f t="shared" si="1137"/>
        <v>5.7810265773710512E-2</v>
      </c>
      <c r="K179" s="156">
        <v>27941.940999999999</v>
      </c>
      <c r="L179" s="157">
        <v>27424.47</v>
      </c>
      <c r="M179" s="157">
        <v>492.00150000000002</v>
      </c>
      <c r="N179" s="322">
        <f t="shared" si="1138"/>
        <v>1.7607992945085669E-2</v>
      </c>
      <c r="O179" s="156">
        <v>15359.5</v>
      </c>
      <c r="P179" s="157">
        <v>15359.5</v>
      </c>
      <c r="Q179" s="157">
        <v>0</v>
      </c>
      <c r="R179" s="322">
        <f t="shared" si="1139"/>
        <v>0</v>
      </c>
      <c r="S179" s="156">
        <v>60668.5</v>
      </c>
      <c r="T179" s="157">
        <v>60668.5</v>
      </c>
      <c r="U179" s="157">
        <v>0</v>
      </c>
      <c r="V179" s="322">
        <f t="shared" si="1140"/>
        <v>0</v>
      </c>
      <c r="W179" s="325">
        <f t="shared" si="1196"/>
        <v>919354.59200002381</v>
      </c>
      <c r="X179" s="160">
        <f t="shared" si="1197"/>
        <v>835697.56100000977</v>
      </c>
      <c r="Y179" s="160">
        <f t="shared" si="1198"/>
        <v>78415.687499998603</v>
      </c>
      <c r="Z179" s="322">
        <f t="shared" si="1144"/>
        <v>8.5294279467738349E-2</v>
      </c>
      <c r="AC179" s="449"/>
      <c r="AD179" s="131" t="s">
        <v>19</v>
      </c>
      <c r="AE179" s="156">
        <v>200582.84199999637</v>
      </c>
      <c r="AF179" s="157">
        <v>135890.28399999905</v>
      </c>
      <c r="AG179" s="157">
        <v>62206.577999999266</v>
      </c>
      <c r="AH179" s="322">
        <f t="shared" si="1145"/>
        <v>0.3101291086502822</v>
      </c>
      <c r="AI179" s="156">
        <v>18385.264000000148</v>
      </c>
      <c r="AJ179" s="157">
        <v>14830.962999999985</v>
      </c>
      <c r="AK179" s="157">
        <v>3266.5290000000109</v>
      </c>
      <c r="AL179" s="322">
        <f t="shared" si="1146"/>
        <v>0.17767104132962053</v>
      </c>
      <c r="AM179" s="156">
        <v>0</v>
      </c>
      <c r="AN179" s="157">
        <v>0</v>
      </c>
      <c r="AO179" s="157">
        <v>0</v>
      </c>
      <c r="AP179" s="322">
        <f t="shared" si="1147"/>
        <v>0</v>
      </c>
      <c r="AQ179" s="156">
        <v>322</v>
      </c>
      <c r="AR179" s="157">
        <v>322</v>
      </c>
      <c r="AS179" s="157">
        <v>0</v>
      </c>
      <c r="AT179" s="322">
        <f t="shared" si="1148"/>
        <v>0</v>
      </c>
      <c r="AU179" s="156">
        <v>36035</v>
      </c>
      <c r="AV179" s="157">
        <v>36035</v>
      </c>
      <c r="AW179" s="157">
        <v>0</v>
      </c>
      <c r="AX179" s="322">
        <f t="shared" si="1149"/>
        <v>0</v>
      </c>
      <c r="AY179" s="325">
        <f t="shared" si="1199"/>
        <v>255325.10599999651</v>
      </c>
      <c r="AZ179" s="160">
        <f t="shared" si="1200"/>
        <v>187078.24699999904</v>
      </c>
      <c r="BA179" s="160">
        <f t="shared" si="1201"/>
        <v>65473.106999999276</v>
      </c>
      <c r="BB179" s="322">
        <f t="shared" si="1153"/>
        <v>0.25643035275974846</v>
      </c>
      <c r="BE179" s="449"/>
      <c r="BF179" s="131" t="s">
        <v>19</v>
      </c>
      <c r="BG179" s="326">
        <f t="shared" si="1202"/>
        <v>914772.64600001927</v>
      </c>
      <c r="BH179" s="327">
        <f t="shared" si="1203"/>
        <v>773314.14800000703</v>
      </c>
      <c r="BI179" s="327">
        <f t="shared" si="1204"/>
        <v>134280.16299999785</v>
      </c>
      <c r="BJ179" s="322">
        <f t="shared" si="1157"/>
        <v>0.1467907502341243</v>
      </c>
      <c r="BK179" s="326">
        <f t="shared" si="1205"/>
        <v>119580.11100000108</v>
      </c>
      <c r="BL179" s="327">
        <f t="shared" si="1206"/>
        <v>109652.19000000178</v>
      </c>
      <c r="BM179" s="327">
        <f t="shared" si="1207"/>
        <v>9116.6300000000374</v>
      </c>
      <c r="BN179" s="322">
        <f t="shared" si="1161"/>
        <v>7.6238681531245231E-2</v>
      </c>
      <c r="BO179" s="326">
        <f t="shared" si="1208"/>
        <v>27941.940999999999</v>
      </c>
      <c r="BP179" s="327">
        <f t="shared" si="1209"/>
        <v>27424.47</v>
      </c>
      <c r="BQ179" s="327">
        <f t="shared" si="1210"/>
        <v>492.00150000000002</v>
      </c>
      <c r="BR179" s="322">
        <f t="shared" si="1165"/>
        <v>1.7607992945085669E-2</v>
      </c>
      <c r="BS179" s="326">
        <f t="shared" si="1211"/>
        <v>15681.5</v>
      </c>
      <c r="BT179" s="327">
        <f t="shared" si="1212"/>
        <v>15681.5</v>
      </c>
      <c r="BU179" s="327">
        <f t="shared" si="1213"/>
        <v>0</v>
      </c>
      <c r="BV179" s="322">
        <f t="shared" si="1169"/>
        <v>0</v>
      </c>
      <c r="BW179" s="326">
        <f t="shared" si="1214"/>
        <v>96703.5</v>
      </c>
      <c r="BX179" s="327">
        <f t="shared" si="1215"/>
        <v>96703.5</v>
      </c>
      <c r="BY179" s="327">
        <f t="shared" si="1216"/>
        <v>0</v>
      </c>
      <c r="BZ179" s="322">
        <f t="shared" si="1173"/>
        <v>0</v>
      </c>
      <c r="CA179" s="325">
        <f t="shared" si="1217"/>
        <v>1174679.6980000203</v>
      </c>
      <c r="CB179" s="160">
        <f t="shared" si="1218"/>
        <v>1022775.8080000088</v>
      </c>
      <c r="CC179" s="160">
        <f t="shared" si="1219"/>
        <v>143888.79449999789</v>
      </c>
      <c r="CD179" s="322">
        <f t="shared" si="1177"/>
        <v>0.12249193950059686</v>
      </c>
    </row>
    <row r="180" spans="1:82" ht="15">
      <c r="A180" s="449"/>
      <c r="B180" s="132" t="s">
        <v>20</v>
      </c>
      <c r="C180" s="328">
        <f t="shared" ref="C180:E180" si="1220">IF(COUNT(C177:C179)=0,"",SUM(C177:C179))</f>
        <v>2368657.1130000856</v>
      </c>
      <c r="D180" s="167">
        <f t="shared" si="1220"/>
        <v>2102592.9940000325</v>
      </c>
      <c r="E180" s="167">
        <f t="shared" si="1220"/>
        <v>253020.74499999674</v>
      </c>
      <c r="F180" s="329">
        <f t="shared" si="1136"/>
        <v>0.10682033444660405</v>
      </c>
      <c r="G180" s="328">
        <f t="shared" ref="G180:I180" si="1221">IF(COUNT(G177:G179)=0,"",SUM(G177:G179))</f>
        <v>256361.47399999888</v>
      </c>
      <c r="H180" s="167">
        <f t="shared" si="1221"/>
        <v>239629.06900000083</v>
      </c>
      <c r="I180" s="167">
        <f t="shared" si="1221"/>
        <v>15535.351000000059</v>
      </c>
      <c r="J180" s="329">
        <f t="shared" si="1137"/>
        <v>6.0599398020313014E-2</v>
      </c>
      <c r="K180" s="328">
        <f t="shared" ref="K180:M180" si="1222">IF(COUNT(K177:K179)=0,"",SUM(K177:K179))</f>
        <v>76440.91750000001</v>
      </c>
      <c r="L180" s="167">
        <f t="shared" si="1222"/>
        <v>75046.618499999997</v>
      </c>
      <c r="M180" s="167">
        <f t="shared" si="1222"/>
        <v>1651.8500000000001</v>
      </c>
      <c r="N180" s="329">
        <f t="shared" si="1138"/>
        <v>2.1609499912138022E-2</v>
      </c>
      <c r="O180" s="328">
        <f t="shared" ref="O180:Q180" si="1223">IF(COUNT(O177:O179)=0,"",SUM(O177:O179))</f>
        <v>139020.60888949971</v>
      </c>
      <c r="P180" s="167">
        <f t="shared" si="1223"/>
        <v>139020.60888949971</v>
      </c>
      <c r="Q180" s="167">
        <f t="shared" si="1223"/>
        <v>0</v>
      </c>
      <c r="R180" s="329">
        <f t="shared" si="1139"/>
        <v>0</v>
      </c>
      <c r="S180" s="328">
        <f t="shared" ref="S180:U180" si="1224">IF(COUNT(S177:S179)=0,"",SUM(S177:S179))</f>
        <v>195880.18366649991</v>
      </c>
      <c r="T180" s="167">
        <f t="shared" si="1224"/>
        <v>195880.18366649991</v>
      </c>
      <c r="U180" s="167">
        <f t="shared" si="1224"/>
        <v>0</v>
      </c>
      <c r="V180" s="329">
        <f t="shared" si="1140"/>
        <v>0</v>
      </c>
      <c r="W180" s="330">
        <f t="shared" ref="W180:Y180" si="1225">IF(COUNT(W177:W179)=0,"",SUM(W177:W179))</f>
        <v>3036360.297056084</v>
      </c>
      <c r="X180" s="166">
        <f t="shared" si="1225"/>
        <v>2752169.4740560325</v>
      </c>
      <c r="Y180" s="166">
        <f t="shared" si="1225"/>
        <v>270207.94599999685</v>
      </c>
      <c r="Z180" s="329">
        <f t="shared" si="1144"/>
        <v>8.899073876772072E-2</v>
      </c>
      <c r="AC180" s="449"/>
      <c r="AD180" s="132" t="s">
        <v>20</v>
      </c>
      <c r="AE180" s="328">
        <f t="shared" ref="AE180:AG180" si="1226">IF(COUNT(AE177:AE179)=0,"",SUM(AE177:AE179))</f>
        <v>628898.01899998996</v>
      </c>
      <c r="AF180" s="167">
        <f t="shared" si="1226"/>
        <v>417843.40999999037</v>
      </c>
      <c r="AG180" s="167">
        <f t="shared" si="1226"/>
        <v>204098.93299999984</v>
      </c>
      <c r="AH180" s="329">
        <f t="shared" si="1145"/>
        <v>0.32453422786183572</v>
      </c>
      <c r="AI180" s="328">
        <f t="shared" ref="AI180:AK180" si="1227">IF(COUNT(AI177:AI179)=0,"",SUM(AI177:AI179))</f>
        <v>48942.460000000254</v>
      </c>
      <c r="AJ180" s="167">
        <f t="shared" si="1227"/>
        <v>40465.74900000004</v>
      </c>
      <c r="AK180" s="167">
        <f t="shared" si="1227"/>
        <v>7613.3750000000091</v>
      </c>
      <c r="AL180" s="329">
        <f t="shared" si="1146"/>
        <v>0.1555576691486282</v>
      </c>
      <c r="AM180" s="328">
        <f t="shared" ref="AM180:AO180" si="1228">IF(COUNT(AM177:AM179)=0,"",SUM(AM177:AM179))</f>
        <v>0</v>
      </c>
      <c r="AN180" s="167">
        <f t="shared" si="1228"/>
        <v>0</v>
      </c>
      <c r="AO180" s="167">
        <f t="shared" si="1228"/>
        <v>0</v>
      </c>
      <c r="AP180" s="329">
        <f t="shared" si="1147"/>
        <v>0</v>
      </c>
      <c r="AQ180" s="328">
        <f t="shared" ref="AQ180:AS180" si="1229">IF(COUNT(AQ177:AQ179)=0,"",SUM(AQ177:AQ179))</f>
        <v>2636</v>
      </c>
      <c r="AR180" s="167">
        <f t="shared" si="1229"/>
        <v>2636</v>
      </c>
      <c r="AS180" s="167">
        <f t="shared" si="1229"/>
        <v>0</v>
      </c>
      <c r="AT180" s="329">
        <f t="shared" si="1148"/>
        <v>0</v>
      </c>
      <c r="AU180" s="328">
        <f t="shared" ref="AU180:AW180" si="1230">IF(COUNT(AU177:AU179)=0,"",SUM(AU177:AU179))</f>
        <v>102666</v>
      </c>
      <c r="AV180" s="167">
        <f t="shared" si="1230"/>
        <v>102666</v>
      </c>
      <c r="AW180" s="167">
        <f t="shared" si="1230"/>
        <v>0</v>
      </c>
      <c r="AX180" s="329">
        <f t="shared" si="1149"/>
        <v>0</v>
      </c>
      <c r="AY180" s="330">
        <f t="shared" ref="AY180:BA180" si="1231">IF(COUNT(AY177:AY179)=0,"",SUM(AY177:AY179))</f>
        <v>783142.47899999015</v>
      </c>
      <c r="AZ180" s="166">
        <f t="shared" si="1231"/>
        <v>563611.15899999044</v>
      </c>
      <c r="BA180" s="166">
        <f t="shared" si="1231"/>
        <v>211712.30799999984</v>
      </c>
      <c r="BB180" s="329">
        <f t="shared" si="1153"/>
        <v>0.27033689740638178</v>
      </c>
      <c r="BE180" s="449"/>
      <c r="BF180" s="132" t="s">
        <v>20</v>
      </c>
      <c r="BG180" s="328">
        <f t="shared" ref="BG180:BI180" si="1232">IF(COUNT(BG177:BG179)=0,"",SUM(BG177:BG179))</f>
        <v>2997555.1320000757</v>
      </c>
      <c r="BH180" s="167">
        <f t="shared" si="1232"/>
        <v>2520436.4040000229</v>
      </c>
      <c r="BI180" s="167">
        <f t="shared" si="1232"/>
        <v>457119.67799999658</v>
      </c>
      <c r="BJ180" s="329">
        <f t="shared" si="1157"/>
        <v>0.15249750475648133</v>
      </c>
      <c r="BK180" s="328">
        <f t="shared" ref="BK180:BM180" si="1233">IF(COUNT(BK177:BK179)=0,"",SUM(BK177:BK179))</f>
        <v>305303.93399999908</v>
      </c>
      <c r="BL180" s="167">
        <f t="shared" si="1233"/>
        <v>280094.8180000009</v>
      </c>
      <c r="BM180" s="167">
        <f t="shared" si="1233"/>
        <v>23148.726000000068</v>
      </c>
      <c r="BN180" s="329">
        <f t="shared" si="1161"/>
        <v>7.5821905393463215E-2</v>
      </c>
      <c r="BO180" s="328">
        <f t="shared" ref="BO180:BQ180" si="1234">IF(COUNT(BO177:BO179)=0,"",SUM(BO177:BO179))</f>
        <v>76440.91750000001</v>
      </c>
      <c r="BP180" s="167">
        <f t="shared" si="1234"/>
        <v>75046.618499999997</v>
      </c>
      <c r="BQ180" s="167">
        <f t="shared" si="1234"/>
        <v>1651.8500000000001</v>
      </c>
      <c r="BR180" s="329">
        <f t="shared" si="1165"/>
        <v>2.1609499912138022E-2</v>
      </c>
      <c r="BS180" s="328">
        <f t="shared" ref="BS180:BU180" si="1235">IF(COUNT(BS177:BS179)=0,"",SUM(BS177:BS179))</f>
        <v>141656.60888949971</v>
      </c>
      <c r="BT180" s="167">
        <f t="shared" si="1235"/>
        <v>141656.60888949971</v>
      </c>
      <c r="BU180" s="167">
        <f t="shared" si="1235"/>
        <v>0</v>
      </c>
      <c r="BV180" s="329">
        <f t="shared" si="1169"/>
        <v>0</v>
      </c>
      <c r="BW180" s="328">
        <f t="shared" ref="BW180:BY180" si="1236">IF(COUNT(BW177:BW179)=0,"",SUM(BW177:BW179))</f>
        <v>298546.18366649991</v>
      </c>
      <c r="BX180" s="167">
        <f t="shared" si="1236"/>
        <v>298546.18366649991</v>
      </c>
      <c r="BY180" s="167">
        <f t="shared" si="1236"/>
        <v>0</v>
      </c>
      <c r="BZ180" s="329">
        <f t="shared" si="1173"/>
        <v>0</v>
      </c>
      <c r="CA180" s="330">
        <f t="shared" ref="CA180:CC180" si="1237">IF(COUNT(CA177:CA179)=0,"",SUM(CA177:CA179))</f>
        <v>3819502.7760560745</v>
      </c>
      <c r="CB180" s="166">
        <f t="shared" si="1237"/>
        <v>3315780.6330560232</v>
      </c>
      <c r="CC180" s="166">
        <f t="shared" si="1237"/>
        <v>481920.2539999967</v>
      </c>
      <c r="CD180" s="329">
        <f t="shared" si="1177"/>
        <v>0.12617355772617497</v>
      </c>
    </row>
    <row r="181" spans="1:82">
      <c r="A181" s="449"/>
      <c r="B181" s="129" t="s">
        <v>21</v>
      </c>
      <c r="C181" s="170">
        <v>613894.04899998754</v>
      </c>
      <c r="D181" s="171">
        <v>571180.99199998425</v>
      </c>
      <c r="E181" s="171">
        <v>40674.087999999865</v>
      </c>
      <c r="F181" s="331">
        <f t="shared" si="1136"/>
        <v>6.6255876020066606E-2</v>
      </c>
      <c r="G181" s="170">
        <v>120852.56499999863</v>
      </c>
      <c r="H181" s="171">
        <v>118421.22899999906</v>
      </c>
      <c r="I181" s="171">
        <v>2122.2559999999976</v>
      </c>
      <c r="J181" s="331">
        <f t="shared" si="1137"/>
        <v>1.7560702993767833E-2</v>
      </c>
      <c r="K181" s="170">
        <v>26900.032999999999</v>
      </c>
      <c r="L181" s="171">
        <v>26339.634999999998</v>
      </c>
      <c r="M181" s="171">
        <v>610.58249999999998</v>
      </c>
      <c r="N181" s="331">
        <f t="shared" si="1138"/>
        <v>2.2698206355360233E-2</v>
      </c>
      <c r="O181" s="170">
        <v>11040.28</v>
      </c>
      <c r="P181" s="171">
        <v>11040.28</v>
      </c>
      <c r="Q181" s="171">
        <v>0</v>
      </c>
      <c r="R181" s="331">
        <f t="shared" si="1139"/>
        <v>0</v>
      </c>
      <c r="S181" s="170">
        <v>42831.28</v>
      </c>
      <c r="T181" s="171">
        <v>42831.28</v>
      </c>
      <c r="U181" s="171">
        <v>0</v>
      </c>
      <c r="V181" s="331">
        <f t="shared" si="1140"/>
        <v>0</v>
      </c>
      <c r="W181" s="334">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1">
        <f t="shared" si="1144"/>
        <v>5.3226189344906423E-2</v>
      </c>
      <c r="AC181" s="449"/>
      <c r="AD181" s="129" t="s">
        <v>21</v>
      </c>
      <c r="AE181" s="170">
        <v>146727.09599999446</v>
      </c>
      <c r="AF181" s="171">
        <v>87789.108000000546</v>
      </c>
      <c r="AG181" s="171">
        <v>56784.250999999458</v>
      </c>
      <c r="AH181" s="331">
        <f t="shared" si="1145"/>
        <v>0.38700589426237675</v>
      </c>
      <c r="AI181" s="170">
        <v>17583.927000000098</v>
      </c>
      <c r="AJ181" s="171">
        <v>13982.418999999998</v>
      </c>
      <c r="AK181" s="171">
        <v>3299.6389999999988</v>
      </c>
      <c r="AL181" s="331">
        <f t="shared" si="1146"/>
        <v>0.18765085865062908</v>
      </c>
      <c r="AM181" s="170">
        <v>0</v>
      </c>
      <c r="AN181" s="171">
        <v>0</v>
      </c>
      <c r="AO181" s="171">
        <v>0</v>
      </c>
      <c r="AP181" s="331">
        <f t="shared" si="1147"/>
        <v>0</v>
      </c>
      <c r="AQ181" s="170">
        <v>468</v>
      </c>
      <c r="AR181" s="171">
        <v>468</v>
      </c>
      <c r="AS181" s="171">
        <v>0</v>
      </c>
      <c r="AT181" s="331">
        <f t="shared" si="1148"/>
        <v>0</v>
      </c>
      <c r="AU181" s="170">
        <v>37527</v>
      </c>
      <c r="AV181" s="171">
        <v>37527</v>
      </c>
      <c r="AW181" s="171">
        <v>0</v>
      </c>
      <c r="AX181" s="331">
        <f t="shared" si="1149"/>
        <v>0</v>
      </c>
      <c r="AY181" s="334">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1">
        <f t="shared" si="1153"/>
        <v>0.29699506277181409</v>
      </c>
      <c r="BE181" s="449"/>
      <c r="BF181" s="129" t="s">
        <v>21</v>
      </c>
      <c r="BG181" s="335">
        <f t="shared" ref="BG181:BG183" si="1244">IF(COUNT(C181, AE181)&lt;2, "", C181+AE181)</f>
        <v>760621.14499998197</v>
      </c>
      <c r="BH181" s="336">
        <f t="shared" ref="BH181:BH183" si="1245">IF(COUNT(D181, AF181)&lt;2, "", D181+AF181)</f>
        <v>658970.09999998484</v>
      </c>
      <c r="BI181" s="336">
        <f t="shared" ref="BI181:BI183" si="1246">IF(COUNT(E181, AG181)&lt;2, "", E181+AG181)</f>
        <v>97458.338999999323</v>
      </c>
      <c r="BJ181" s="331">
        <f t="shared" si="1157"/>
        <v>0.12812993648763424</v>
      </c>
      <c r="BK181" s="335">
        <f t="shared" ref="BK181:BK183" si="1247">IF(COUNT(G181, AI181)&lt;2, "", G181+AI181)</f>
        <v>138436.49199999875</v>
      </c>
      <c r="BL181" s="336">
        <f t="shared" ref="BL181:BL183" si="1248">IF(COUNT(H181, AJ181)&lt;2, "", H181+AJ181)</f>
        <v>132403.64799999906</v>
      </c>
      <c r="BM181" s="336">
        <f t="shared" ref="BM181:BM183" si="1249">IF(COUNT(I181, AK181)&lt;2, "", I181+AK181)</f>
        <v>5421.8949999999968</v>
      </c>
      <c r="BN181" s="331">
        <f t="shared" si="1161"/>
        <v>3.916521519484939E-2</v>
      </c>
      <c r="BO181" s="335">
        <f t="shared" ref="BO181:BO183" si="1250">IF(COUNT(K181, AM181)&lt;2, "", K181+AM181)</f>
        <v>26900.032999999999</v>
      </c>
      <c r="BP181" s="336">
        <f t="shared" ref="BP181:BP183" si="1251">IF(COUNT(L181, AN181)&lt;2, "", L181+AN181)</f>
        <v>26339.634999999998</v>
      </c>
      <c r="BQ181" s="336">
        <f t="shared" ref="BQ181:BQ183" si="1252">IF(COUNT(M181, AO181)&lt;2, "", M181+AO181)</f>
        <v>610.58249999999998</v>
      </c>
      <c r="BR181" s="331">
        <f t="shared" si="1165"/>
        <v>2.2698206355360233E-2</v>
      </c>
      <c r="BS181" s="335">
        <f t="shared" ref="BS181:BS183" si="1253">IF(COUNT(O181, AQ181)&lt;2, "", O181+AQ181)</f>
        <v>11508.28</v>
      </c>
      <c r="BT181" s="336">
        <f t="shared" ref="BT181:BT183" si="1254">IF(COUNT(P181, AR181)&lt;2, "", P181+AR181)</f>
        <v>11508.28</v>
      </c>
      <c r="BU181" s="336">
        <f t="shared" ref="BU181:BU183" si="1255">IF(COUNT(Q181, AS181)&lt;2, "", Q181+AS181)</f>
        <v>0</v>
      </c>
      <c r="BV181" s="331">
        <f t="shared" si="1169"/>
        <v>0</v>
      </c>
      <c r="BW181" s="335">
        <f t="shared" ref="BW181:BW183" si="1256">IF(COUNT(S181, AU181)&lt;2, "", S181+AU181)</f>
        <v>80358.28</v>
      </c>
      <c r="BX181" s="336">
        <f t="shared" ref="BX181:BX183" si="1257">IF(COUNT(T181, AV181)&lt;2, "", T181+AV181)</f>
        <v>80358.28</v>
      </c>
      <c r="BY181" s="336">
        <f t="shared" ref="BY181:BY183" si="1258">IF(COUNT(U181, AW181)&lt;2, "", U181+AW181)</f>
        <v>0</v>
      </c>
      <c r="BZ181" s="331">
        <f t="shared" si="1173"/>
        <v>0</v>
      </c>
      <c r="CA181" s="334">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1">
        <f t="shared" si="1177"/>
        <v>0.10167847595846807</v>
      </c>
    </row>
    <row r="182" spans="1:82">
      <c r="A182" s="449"/>
      <c r="B182" s="130" t="s">
        <v>22</v>
      </c>
      <c r="C182" s="149">
        <v>1173092.2320000452</v>
      </c>
      <c r="D182" s="150">
        <v>899149.07300002628</v>
      </c>
      <c r="E182" s="150">
        <v>263539.83199999883</v>
      </c>
      <c r="F182" s="316">
        <f t="shared" si="1136"/>
        <v>0.22465397418128047</v>
      </c>
      <c r="G182" s="149">
        <v>114040.92500000249</v>
      </c>
      <c r="H182" s="150">
        <v>103742.4130000016</v>
      </c>
      <c r="I182" s="150">
        <v>9025.1770000000506</v>
      </c>
      <c r="J182" s="316">
        <f t="shared" si="1137"/>
        <v>7.9139808801093586E-2</v>
      </c>
      <c r="K182" s="149">
        <v>28501.0275</v>
      </c>
      <c r="L182" s="150">
        <v>28057.973000000002</v>
      </c>
      <c r="M182" s="150">
        <v>518.1105</v>
      </c>
      <c r="N182" s="316">
        <f t="shared" si="1138"/>
        <v>1.8178660400927651E-2</v>
      </c>
      <c r="O182" s="149">
        <v>30605.668000000001</v>
      </c>
      <c r="P182" s="150">
        <v>30605.668000000001</v>
      </c>
      <c r="Q182" s="150">
        <v>0</v>
      </c>
      <c r="R182" s="316">
        <f t="shared" si="1139"/>
        <v>0</v>
      </c>
      <c r="S182" s="149">
        <v>12720.119999999999</v>
      </c>
      <c r="T182" s="150">
        <v>12720.119999999999</v>
      </c>
      <c r="U182" s="150">
        <v>0</v>
      </c>
      <c r="V182" s="316">
        <f t="shared" si="1140"/>
        <v>0</v>
      </c>
      <c r="W182" s="319">
        <f t="shared" si="1238"/>
        <v>1358959.9725000479</v>
      </c>
      <c r="X182" s="153">
        <f t="shared" si="1239"/>
        <v>1074275.2470000279</v>
      </c>
      <c r="Y182" s="153">
        <f t="shared" si="1240"/>
        <v>273083.11949999887</v>
      </c>
      <c r="Z182" s="316">
        <f t="shared" si="1144"/>
        <v>0.20095008317104002</v>
      </c>
      <c r="AC182" s="449"/>
      <c r="AD182" s="130" t="s">
        <v>22</v>
      </c>
      <c r="AE182" s="149">
        <v>311089.63899999717</v>
      </c>
      <c r="AF182" s="150">
        <v>171429.01099999939</v>
      </c>
      <c r="AG182" s="150">
        <v>134963.16699999844</v>
      </c>
      <c r="AH182" s="316">
        <f t="shared" si="1145"/>
        <v>0.43384012220349027</v>
      </c>
      <c r="AI182" s="149">
        <v>16812.364000000085</v>
      </c>
      <c r="AJ182" s="150">
        <v>10598.144000000008</v>
      </c>
      <c r="AK182" s="150">
        <v>5558.6789999999919</v>
      </c>
      <c r="AL182" s="316">
        <f t="shared" si="1146"/>
        <v>0.33063042175389279</v>
      </c>
      <c r="AM182" s="149">
        <v>0</v>
      </c>
      <c r="AN182" s="150">
        <v>0</v>
      </c>
      <c r="AO182" s="150">
        <v>0</v>
      </c>
      <c r="AP182" s="316">
        <f t="shared" si="1147"/>
        <v>0</v>
      </c>
      <c r="AQ182" s="149">
        <v>1028</v>
      </c>
      <c r="AR182" s="150">
        <v>1028</v>
      </c>
      <c r="AS182" s="150">
        <v>0</v>
      </c>
      <c r="AT182" s="316">
        <f t="shared" si="1148"/>
        <v>0</v>
      </c>
      <c r="AU182" s="149">
        <v>36773</v>
      </c>
      <c r="AV182" s="150">
        <v>36773</v>
      </c>
      <c r="AW182" s="150">
        <v>0</v>
      </c>
      <c r="AX182" s="316">
        <f t="shared" si="1149"/>
        <v>0</v>
      </c>
      <c r="AY182" s="319">
        <f t="shared" si="1241"/>
        <v>365703.00299999723</v>
      </c>
      <c r="AZ182" s="153">
        <f t="shared" si="1242"/>
        <v>219828.15499999939</v>
      </c>
      <c r="BA182" s="153">
        <f t="shared" si="1243"/>
        <v>140521.84599999845</v>
      </c>
      <c r="BB182" s="316">
        <f t="shared" si="1153"/>
        <v>0.38425127725844654</v>
      </c>
      <c r="BE182" s="449"/>
      <c r="BF182" s="130" t="s">
        <v>22</v>
      </c>
      <c r="BG182" s="320">
        <f t="shared" si="1244"/>
        <v>1484181.8710000424</v>
      </c>
      <c r="BH182" s="321">
        <f t="shared" si="1245"/>
        <v>1070578.0840000256</v>
      </c>
      <c r="BI182" s="321">
        <f t="shared" si="1246"/>
        <v>398502.99899999727</v>
      </c>
      <c r="BJ182" s="316">
        <f t="shared" si="1157"/>
        <v>0.26850011227497733</v>
      </c>
      <c r="BK182" s="320">
        <f t="shared" si="1247"/>
        <v>130853.28900000258</v>
      </c>
      <c r="BL182" s="321">
        <f t="shared" si="1248"/>
        <v>114340.5570000016</v>
      </c>
      <c r="BM182" s="321">
        <f t="shared" si="1249"/>
        <v>14583.856000000043</v>
      </c>
      <c r="BN182" s="316">
        <f t="shared" si="1161"/>
        <v>0.11145196358037096</v>
      </c>
      <c r="BO182" s="320">
        <f t="shared" si="1250"/>
        <v>28501.0275</v>
      </c>
      <c r="BP182" s="321">
        <f t="shared" si="1251"/>
        <v>28057.973000000002</v>
      </c>
      <c r="BQ182" s="321">
        <f t="shared" si="1252"/>
        <v>518.1105</v>
      </c>
      <c r="BR182" s="316">
        <f t="shared" si="1165"/>
        <v>1.8178660400927651E-2</v>
      </c>
      <c r="BS182" s="320">
        <f t="shared" si="1253"/>
        <v>31633.668000000001</v>
      </c>
      <c r="BT182" s="321">
        <f t="shared" si="1254"/>
        <v>31633.668000000001</v>
      </c>
      <c r="BU182" s="321">
        <f t="shared" si="1255"/>
        <v>0</v>
      </c>
      <c r="BV182" s="316">
        <f t="shared" si="1169"/>
        <v>0</v>
      </c>
      <c r="BW182" s="320">
        <f t="shared" si="1256"/>
        <v>49493.119999999995</v>
      </c>
      <c r="BX182" s="321">
        <f t="shared" si="1257"/>
        <v>49493.119999999995</v>
      </c>
      <c r="BY182" s="321">
        <f t="shared" si="1258"/>
        <v>0</v>
      </c>
      <c r="BZ182" s="316">
        <f t="shared" si="1173"/>
        <v>0</v>
      </c>
      <c r="CA182" s="319">
        <f t="shared" si="1259"/>
        <v>1724662.9755000453</v>
      </c>
      <c r="CB182" s="153">
        <f t="shared" si="1260"/>
        <v>1294103.4020000272</v>
      </c>
      <c r="CC182" s="153">
        <f t="shared" si="1261"/>
        <v>413604.96549999731</v>
      </c>
      <c r="CD182" s="316">
        <f t="shared" si="1177"/>
        <v>0.23981784926998709</v>
      </c>
    </row>
    <row r="183" spans="1:82">
      <c r="A183" s="449"/>
      <c r="B183" s="131" t="s">
        <v>23</v>
      </c>
      <c r="C183" s="156">
        <v>869968.61300002609</v>
      </c>
      <c r="D183" s="157">
        <v>777897.29500002984</v>
      </c>
      <c r="E183" s="157">
        <v>87929.237000000037</v>
      </c>
      <c r="F183" s="322">
        <f t="shared" si="1136"/>
        <v>0.10107173487188485</v>
      </c>
      <c r="G183" s="156">
        <v>76853.365999997506</v>
      </c>
      <c r="H183" s="157">
        <v>71978.578999998383</v>
      </c>
      <c r="I183" s="157">
        <v>4393.912000000013</v>
      </c>
      <c r="J183" s="322">
        <f t="shared" si="1137"/>
        <v>5.7172668273243306E-2</v>
      </c>
      <c r="K183" s="156">
        <v>26646.15</v>
      </c>
      <c r="L183" s="157">
        <v>26472.113000000001</v>
      </c>
      <c r="M183" s="157">
        <v>213.23500000000001</v>
      </c>
      <c r="N183" s="322">
        <f t="shared" si="1138"/>
        <v>8.0024693998945445E-3</v>
      </c>
      <c r="O183" s="156">
        <v>23433.9</v>
      </c>
      <c r="P183" s="157">
        <v>23433.9</v>
      </c>
      <c r="Q183" s="157">
        <v>0</v>
      </c>
      <c r="R183" s="322">
        <f t="shared" si="1139"/>
        <v>0</v>
      </c>
      <c r="S183" s="156">
        <v>12220.699999999999</v>
      </c>
      <c r="T183" s="157">
        <v>12220.699999999999</v>
      </c>
      <c r="U183" s="157">
        <v>0</v>
      </c>
      <c r="V183" s="322">
        <f t="shared" si="1140"/>
        <v>0</v>
      </c>
      <c r="W183" s="325">
        <f t="shared" si="1238"/>
        <v>1009122.7290000236</v>
      </c>
      <c r="X183" s="160">
        <f t="shared" si="1239"/>
        <v>912002.58700002823</v>
      </c>
      <c r="Y183" s="160">
        <f t="shared" si="1240"/>
        <v>92536.384000000049</v>
      </c>
      <c r="Z183" s="322">
        <f t="shared" si="1144"/>
        <v>9.1699831289795364E-2</v>
      </c>
      <c r="AC183" s="449"/>
      <c r="AD183" s="131" t="s">
        <v>23</v>
      </c>
      <c r="AE183" s="156">
        <v>196330.15900000054</v>
      </c>
      <c r="AF183" s="157">
        <v>133656.9999999982</v>
      </c>
      <c r="AG183" s="157">
        <v>60103.397999999666</v>
      </c>
      <c r="AH183" s="322">
        <f t="shared" si="1145"/>
        <v>0.30613431123437079</v>
      </c>
      <c r="AI183" s="156">
        <v>13931.164000000041</v>
      </c>
      <c r="AJ183" s="157">
        <v>11423.014000000028</v>
      </c>
      <c r="AK183" s="157">
        <v>1812.1720000000021</v>
      </c>
      <c r="AL183" s="322">
        <f t="shared" si="1146"/>
        <v>0.13008044410359371</v>
      </c>
      <c r="AM183" s="156">
        <v>0</v>
      </c>
      <c r="AN183" s="157">
        <v>0</v>
      </c>
      <c r="AO183" s="157">
        <v>0</v>
      </c>
      <c r="AP183" s="322">
        <f t="shared" si="1147"/>
        <v>0</v>
      </c>
      <c r="AQ183" s="156">
        <v>597</v>
      </c>
      <c r="AR183" s="157">
        <v>597</v>
      </c>
      <c r="AS183" s="157">
        <v>0</v>
      </c>
      <c r="AT183" s="322">
        <f t="shared" si="1148"/>
        <v>0</v>
      </c>
      <c r="AU183" s="156">
        <v>36657</v>
      </c>
      <c r="AV183" s="157">
        <v>36657</v>
      </c>
      <c r="AW183" s="157">
        <v>0</v>
      </c>
      <c r="AX183" s="322">
        <f t="shared" si="1149"/>
        <v>0</v>
      </c>
      <c r="AY183" s="325">
        <f t="shared" si="1241"/>
        <v>247515.32300000059</v>
      </c>
      <c r="AZ183" s="160">
        <f t="shared" si="1242"/>
        <v>182334.01399999822</v>
      </c>
      <c r="BA183" s="160">
        <f t="shared" si="1243"/>
        <v>61915.569999999665</v>
      </c>
      <c r="BB183" s="322">
        <f t="shared" si="1153"/>
        <v>0.25014843222453553</v>
      </c>
      <c r="BE183" s="449"/>
      <c r="BF183" s="131" t="s">
        <v>23</v>
      </c>
      <c r="BG183" s="326">
        <f t="shared" si="1244"/>
        <v>1066298.7720000267</v>
      </c>
      <c r="BH183" s="327">
        <f t="shared" si="1245"/>
        <v>911554.2950000281</v>
      </c>
      <c r="BI183" s="327">
        <f t="shared" si="1246"/>
        <v>148032.63499999972</v>
      </c>
      <c r="BJ183" s="322">
        <f t="shared" si="1157"/>
        <v>0.13882847742789675</v>
      </c>
      <c r="BK183" s="326">
        <f t="shared" si="1247"/>
        <v>90784.529999997554</v>
      </c>
      <c r="BL183" s="327">
        <f t="shared" si="1248"/>
        <v>83401.592999998407</v>
      </c>
      <c r="BM183" s="327">
        <f t="shared" si="1249"/>
        <v>6206.0840000000153</v>
      </c>
      <c r="BN183" s="322">
        <f t="shared" si="1161"/>
        <v>6.836058962909411E-2</v>
      </c>
      <c r="BO183" s="326">
        <f t="shared" si="1250"/>
        <v>26646.15</v>
      </c>
      <c r="BP183" s="327">
        <f t="shared" si="1251"/>
        <v>26472.113000000001</v>
      </c>
      <c r="BQ183" s="327">
        <f t="shared" si="1252"/>
        <v>213.23500000000001</v>
      </c>
      <c r="BR183" s="322">
        <f t="shared" si="1165"/>
        <v>8.0024693998945445E-3</v>
      </c>
      <c r="BS183" s="326">
        <f t="shared" si="1253"/>
        <v>24030.9</v>
      </c>
      <c r="BT183" s="327">
        <f t="shared" si="1254"/>
        <v>24030.9</v>
      </c>
      <c r="BU183" s="327">
        <f t="shared" si="1255"/>
        <v>0</v>
      </c>
      <c r="BV183" s="322">
        <f t="shared" si="1169"/>
        <v>0</v>
      </c>
      <c r="BW183" s="326">
        <f t="shared" si="1256"/>
        <v>48877.7</v>
      </c>
      <c r="BX183" s="327">
        <f t="shared" si="1257"/>
        <v>48877.7</v>
      </c>
      <c r="BY183" s="327">
        <f t="shared" si="1258"/>
        <v>0</v>
      </c>
      <c r="BZ183" s="322">
        <f t="shared" si="1173"/>
        <v>0</v>
      </c>
      <c r="CA183" s="325">
        <f t="shared" si="1259"/>
        <v>1256638.0520000239</v>
      </c>
      <c r="CB183" s="160">
        <f t="shared" si="1260"/>
        <v>1094336.6010000266</v>
      </c>
      <c r="CC183" s="160">
        <f t="shared" si="1261"/>
        <v>154451.95399999971</v>
      </c>
      <c r="CD183" s="322">
        <f t="shared" si="1177"/>
        <v>0.12290886286164822</v>
      </c>
    </row>
    <row r="184" spans="1:82" ht="15">
      <c r="A184" s="449"/>
      <c r="B184" s="132" t="s">
        <v>24</v>
      </c>
      <c r="C184" s="328">
        <f t="shared" ref="C184:E184" si="1262">IF(COUNT(C181:C183)=0,"",SUM(C181:C183))</f>
        <v>2656954.894000059</v>
      </c>
      <c r="D184" s="167">
        <f t="shared" si="1262"/>
        <v>2248227.3600000404</v>
      </c>
      <c r="E184" s="167">
        <f t="shared" si="1262"/>
        <v>392143.15699999873</v>
      </c>
      <c r="F184" s="329">
        <f t="shared" si="1136"/>
        <v>0.14759119843755616</v>
      </c>
      <c r="G184" s="328">
        <f t="shared" ref="G184:I184" si="1263">IF(COUNT(G181:G183)=0,"",SUM(G181:G183))</f>
        <v>311746.85599999863</v>
      </c>
      <c r="H184" s="167">
        <f t="shared" si="1263"/>
        <v>294142.22099999903</v>
      </c>
      <c r="I184" s="167">
        <f t="shared" si="1263"/>
        <v>15541.345000000061</v>
      </c>
      <c r="J184" s="329">
        <f t="shared" si="1137"/>
        <v>4.9852451438997449E-2</v>
      </c>
      <c r="K184" s="328">
        <f t="shared" ref="K184:M184" si="1264">IF(COUNT(K181:K183)=0,"",SUM(K181:K183))</f>
        <v>82047.210500000001</v>
      </c>
      <c r="L184" s="167">
        <f t="shared" si="1264"/>
        <v>80869.721000000005</v>
      </c>
      <c r="M184" s="167">
        <f t="shared" si="1264"/>
        <v>1341.9279999999999</v>
      </c>
      <c r="N184" s="329">
        <f t="shared" si="1138"/>
        <v>1.6355559096064575E-2</v>
      </c>
      <c r="O184" s="328">
        <f t="shared" ref="O184:Q184" si="1265">IF(COUNT(O181:O183)=0,"",SUM(O181:O183))</f>
        <v>65079.848000000005</v>
      </c>
      <c r="P184" s="167">
        <f t="shared" si="1265"/>
        <v>65079.848000000005</v>
      </c>
      <c r="Q184" s="167">
        <f t="shared" si="1265"/>
        <v>0</v>
      </c>
      <c r="R184" s="329">
        <f t="shared" si="1139"/>
        <v>0</v>
      </c>
      <c r="S184" s="328">
        <f t="shared" ref="S184:U184" si="1266">IF(COUNT(S181:S183)=0,"",SUM(S181:S183))</f>
        <v>67772.099999999991</v>
      </c>
      <c r="T184" s="167">
        <f t="shared" si="1266"/>
        <v>67772.099999999991</v>
      </c>
      <c r="U184" s="167">
        <f t="shared" si="1266"/>
        <v>0</v>
      </c>
      <c r="V184" s="329">
        <f t="shared" si="1140"/>
        <v>0</v>
      </c>
      <c r="W184" s="330">
        <f t="shared" ref="W184:Y184" si="1267">IF(COUNT(W181:W183)=0,"",SUM(W181:W183))</f>
        <v>3183600.9085000576</v>
      </c>
      <c r="X184" s="166">
        <f t="shared" si="1267"/>
        <v>2756091.2500000396</v>
      </c>
      <c r="Y184" s="166">
        <f t="shared" si="1267"/>
        <v>409026.42999999877</v>
      </c>
      <c r="Z184" s="329">
        <f t="shared" si="1144"/>
        <v>0.1284791786897404</v>
      </c>
      <c r="AC184" s="449"/>
      <c r="AD184" s="132" t="s">
        <v>24</v>
      </c>
      <c r="AE184" s="328">
        <f t="shared" ref="AE184:AG184" si="1268">IF(COUNT(AE181:AE183)=0,"",SUM(AE181:AE183))</f>
        <v>654146.89399999217</v>
      </c>
      <c r="AF184" s="167">
        <f t="shared" si="1268"/>
        <v>392875.11899999814</v>
      </c>
      <c r="AG184" s="167">
        <f t="shared" si="1268"/>
        <v>251850.81599999758</v>
      </c>
      <c r="AH184" s="329">
        <f t="shared" si="1145"/>
        <v>0.38500651506571332</v>
      </c>
      <c r="AI184" s="328">
        <f t="shared" ref="AI184:AK184" si="1269">IF(COUNT(AI181:AI183)=0,"",SUM(AI181:AI183))</f>
        <v>48327.455000000227</v>
      </c>
      <c r="AJ184" s="167">
        <f t="shared" si="1269"/>
        <v>36003.577000000034</v>
      </c>
      <c r="AK184" s="167">
        <f t="shared" si="1269"/>
        <v>10670.489999999993</v>
      </c>
      <c r="AL184" s="329">
        <f t="shared" si="1146"/>
        <v>0.22079561193528488</v>
      </c>
      <c r="AM184" s="328">
        <f t="shared" ref="AM184:AO184" si="1270">IF(COUNT(AM181:AM183)=0,"",SUM(AM181:AM183))</f>
        <v>0</v>
      </c>
      <c r="AN184" s="167">
        <f t="shared" si="1270"/>
        <v>0</v>
      </c>
      <c r="AO184" s="167">
        <f t="shared" si="1270"/>
        <v>0</v>
      </c>
      <c r="AP184" s="329">
        <f t="shared" si="1147"/>
        <v>0</v>
      </c>
      <c r="AQ184" s="328">
        <f t="shared" ref="AQ184:AS184" si="1271">IF(COUNT(AQ181:AQ183)=0,"",SUM(AQ181:AQ183))</f>
        <v>2093</v>
      </c>
      <c r="AR184" s="167">
        <f t="shared" si="1271"/>
        <v>2093</v>
      </c>
      <c r="AS184" s="167">
        <f t="shared" si="1271"/>
        <v>0</v>
      </c>
      <c r="AT184" s="329">
        <f t="shared" si="1148"/>
        <v>0</v>
      </c>
      <c r="AU184" s="328">
        <f t="shared" ref="AU184:AW184" si="1272">IF(COUNT(AU181:AU183)=0,"",SUM(AU181:AU183))</f>
        <v>110957</v>
      </c>
      <c r="AV184" s="167">
        <f t="shared" si="1272"/>
        <v>110957</v>
      </c>
      <c r="AW184" s="167">
        <f t="shared" si="1272"/>
        <v>0</v>
      </c>
      <c r="AX184" s="329">
        <f t="shared" si="1149"/>
        <v>0</v>
      </c>
      <c r="AY184" s="330">
        <f t="shared" ref="AY184:BA184" si="1273">IF(COUNT(AY181:AY183)=0,"",SUM(AY181:AY183))</f>
        <v>815524.34899999236</v>
      </c>
      <c r="AZ184" s="166">
        <f t="shared" si="1273"/>
        <v>541928.69599999813</v>
      </c>
      <c r="BA184" s="166">
        <f t="shared" si="1273"/>
        <v>262521.3059999976</v>
      </c>
      <c r="BB184" s="329">
        <f t="shared" si="1153"/>
        <v>0.3219049269612918</v>
      </c>
      <c r="BE184" s="449"/>
      <c r="BF184" s="132" t="s">
        <v>24</v>
      </c>
      <c r="BG184" s="328">
        <f t="shared" ref="BG184:BI184" si="1274">IF(COUNT(BG181:BG183)=0,"",SUM(BG181:BG183))</f>
        <v>3311101.7880000509</v>
      </c>
      <c r="BH184" s="167">
        <f t="shared" si="1274"/>
        <v>2641102.4790000385</v>
      </c>
      <c r="BI184" s="167">
        <f t="shared" si="1274"/>
        <v>643993.97299999627</v>
      </c>
      <c r="BJ184" s="329">
        <f t="shared" si="1157"/>
        <v>0.1944953717019304</v>
      </c>
      <c r="BK184" s="328">
        <f t="shared" ref="BK184:BM184" si="1275">IF(COUNT(BK181:BK183)=0,"",SUM(BK181:BK183))</f>
        <v>360074.31099999894</v>
      </c>
      <c r="BL184" s="167">
        <f t="shared" si="1275"/>
        <v>330145.79799999908</v>
      </c>
      <c r="BM184" s="167">
        <f t="shared" si="1275"/>
        <v>26211.835000000057</v>
      </c>
      <c r="BN184" s="329">
        <f t="shared" si="1161"/>
        <v>7.2795626345030021E-2</v>
      </c>
      <c r="BO184" s="328">
        <f t="shared" ref="BO184:BQ184" si="1276">IF(COUNT(BO181:BO183)=0,"",SUM(BO181:BO183))</f>
        <v>82047.210500000001</v>
      </c>
      <c r="BP184" s="167">
        <f t="shared" si="1276"/>
        <v>80869.721000000005</v>
      </c>
      <c r="BQ184" s="167">
        <f t="shared" si="1276"/>
        <v>1341.9279999999999</v>
      </c>
      <c r="BR184" s="329">
        <f t="shared" si="1165"/>
        <v>1.6355559096064575E-2</v>
      </c>
      <c r="BS184" s="328">
        <f t="shared" ref="BS184:BU184" si="1277">IF(COUNT(BS181:BS183)=0,"",SUM(BS181:BS183))</f>
        <v>67172.847999999998</v>
      </c>
      <c r="BT184" s="167">
        <f t="shared" si="1277"/>
        <v>67172.847999999998</v>
      </c>
      <c r="BU184" s="167">
        <f t="shared" si="1277"/>
        <v>0</v>
      </c>
      <c r="BV184" s="329">
        <f t="shared" si="1169"/>
        <v>0</v>
      </c>
      <c r="BW184" s="328">
        <f t="shared" ref="BW184:BY184" si="1278">IF(COUNT(BW181:BW183)=0,"",SUM(BW181:BW183))</f>
        <v>178729.09999999998</v>
      </c>
      <c r="BX184" s="167">
        <f t="shared" si="1278"/>
        <v>178729.09999999998</v>
      </c>
      <c r="BY184" s="167">
        <f t="shared" si="1278"/>
        <v>0</v>
      </c>
      <c r="BZ184" s="329">
        <f t="shared" si="1173"/>
        <v>0</v>
      </c>
      <c r="CA184" s="330">
        <f t="shared" ref="CA184:CC184" si="1279">IF(COUNT(CA181:CA183)=0,"",SUM(CA181:CA183))</f>
        <v>3999125.2575000501</v>
      </c>
      <c r="CB184" s="166">
        <f t="shared" si="1279"/>
        <v>3298019.9460000377</v>
      </c>
      <c r="CC184" s="166">
        <f t="shared" si="1279"/>
        <v>671547.73599999631</v>
      </c>
      <c r="CD184" s="329">
        <f t="shared" si="1177"/>
        <v>0.16792365648976873</v>
      </c>
    </row>
    <row r="185" spans="1:82">
      <c r="A185" s="449"/>
      <c r="B185" s="129" t="s">
        <v>25</v>
      </c>
      <c r="C185" s="170">
        <v>1139345.1220000165</v>
      </c>
      <c r="D185" s="171">
        <v>1005480.2400000195</v>
      </c>
      <c r="E185" s="171">
        <v>127920.9199999992</v>
      </c>
      <c r="F185" s="331">
        <f t="shared" si="1136"/>
        <v>0.11227583067670109</v>
      </c>
      <c r="G185" s="170">
        <v>54709.167999991761</v>
      </c>
      <c r="H185" s="171">
        <v>52597.23599999203</v>
      </c>
      <c r="I185" s="171">
        <v>1956.4709999999939</v>
      </c>
      <c r="J185" s="331">
        <f t="shared" si="1137"/>
        <v>3.5761300555700072E-2</v>
      </c>
      <c r="K185" s="170">
        <v>29001.172500000001</v>
      </c>
      <c r="L185" s="171">
        <v>28320.7965</v>
      </c>
      <c r="M185" s="171">
        <v>585.27949999999998</v>
      </c>
      <c r="N185" s="331">
        <f t="shared" si="1138"/>
        <v>2.0181235775898369E-2</v>
      </c>
      <c r="O185" s="170">
        <v>47944.394834500003</v>
      </c>
      <c r="P185" s="171">
        <v>47944.394834500003</v>
      </c>
      <c r="Q185" s="171">
        <v>0</v>
      </c>
      <c r="R185" s="331">
        <f t="shared" si="1139"/>
        <v>0</v>
      </c>
      <c r="S185" s="170">
        <v>52397.599788499996</v>
      </c>
      <c r="T185" s="171">
        <v>52397.599788499996</v>
      </c>
      <c r="U185" s="171">
        <v>0</v>
      </c>
      <c r="V185" s="331">
        <f t="shared" si="1140"/>
        <v>0</v>
      </c>
      <c r="W185" s="334">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1">
        <f t="shared" si="1144"/>
        <v>9.8581623984390673E-2</v>
      </c>
      <c r="AC185" s="449"/>
      <c r="AD185" s="129" t="s">
        <v>25</v>
      </c>
      <c r="AE185" s="170">
        <v>279854.29199998529</v>
      </c>
      <c r="AF185" s="171">
        <v>215883.49599999285</v>
      </c>
      <c r="AG185" s="171">
        <v>61519.606000000291</v>
      </c>
      <c r="AH185" s="331">
        <f t="shared" si="1145"/>
        <v>0.21982727354420395</v>
      </c>
      <c r="AI185" s="170">
        <v>8598.9020000000673</v>
      </c>
      <c r="AJ185" s="171">
        <v>6885.3120000000172</v>
      </c>
      <c r="AK185" s="171">
        <v>1011.9279999999981</v>
      </c>
      <c r="AL185" s="331">
        <f t="shared" si="1146"/>
        <v>0.11768107137399521</v>
      </c>
      <c r="AM185" s="170">
        <v>0</v>
      </c>
      <c r="AN185" s="171">
        <v>0</v>
      </c>
      <c r="AO185" s="171">
        <v>0</v>
      </c>
      <c r="AP185" s="331">
        <f t="shared" si="1147"/>
        <v>0</v>
      </c>
      <c r="AQ185" s="170">
        <v>1404</v>
      </c>
      <c r="AR185" s="171">
        <v>1404</v>
      </c>
      <c r="AS185" s="171">
        <v>0</v>
      </c>
      <c r="AT185" s="331">
        <f t="shared" si="1148"/>
        <v>0</v>
      </c>
      <c r="AU185" s="170">
        <v>36091</v>
      </c>
      <c r="AV185" s="171">
        <v>36091</v>
      </c>
      <c r="AW185" s="171">
        <v>0</v>
      </c>
      <c r="AX185" s="331">
        <f t="shared" si="1149"/>
        <v>0</v>
      </c>
      <c r="AY185" s="334">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1">
        <f t="shared" si="1153"/>
        <v>0.19184500835124463</v>
      </c>
      <c r="BE185" s="449"/>
      <c r="BF185" s="129" t="s">
        <v>25</v>
      </c>
      <c r="BG185" s="335">
        <f t="shared" ref="BG185:BG187" si="1286">IF(COUNT(C185, AE185)&lt;2, "", C185+AE185)</f>
        <v>1419199.4140000017</v>
      </c>
      <c r="BH185" s="336">
        <f t="shared" ref="BH185:BH187" si="1287">IF(COUNT(D185, AF185)&lt;2, "", D185+AF185)</f>
        <v>1221363.7360000124</v>
      </c>
      <c r="BI185" s="336">
        <f t="shared" ref="BI185:BI187" si="1288">IF(COUNT(E185, AG185)&lt;2, "", E185+AG185)</f>
        <v>189440.52599999949</v>
      </c>
      <c r="BJ185" s="331">
        <f t="shared" si="1157"/>
        <v>0.13348407851019536</v>
      </c>
      <c r="BK185" s="335">
        <f t="shared" ref="BK185:BK187" si="1289">IF(COUNT(G185, AI185)&lt;2, "", G185+AI185)</f>
        <v>63308.069999991829</v>
      </c>
      <c r="BL185" s="336">
        <f t="shared" ref="BL185:BL187" si="1290">IF(COUNT(H185, AJ185)&lt;2, "", H185+AJ185)</f>
        <v>59482.54799999205</v>
      </c>
      <c r="BM185" s="336">
        <f t="shared" ref="BM185:BM187" si="1291">IF(COUNT(I185, AK185)&lt;2, "", I185+AK185)</f>
        <v>2968.3989999999922</v>
      </c>
      <c r="BN185" s="331">
        <f t="shared" si="1161"/>
        <v>4.6888161335519707E-2</v>
      </c>
      <c r="BO185" s="335">
        <f t="shared" ref="BO185:BO187" si="1292">IF(COUNT(K185, AM185)&lt;2, "", K185+AM185)</f>
        <v>29001.172500000001</v>
      </c>
      <c r="BP185" s="336">
        <f t="shared" ref="BP185:BP187" si="1293">IF(COUNT(L185, AN185)&lt;2, "", L185+AN185)</f>
        <v>28320.7965</v>
      </c>
      <c r="BQ185" s="336">
        <f t="shared" ref="BQ185:BQ187" si="1294">IF(COUNT(M185, AO185)&lt;2, "", M185+AO185)</f>
        <v>585.27949999999998</v>
      </c>
      <c r="BR185" s="331">
        <f t="shared" si="1165"/>
        <v>2.0181235775898369E-2</v>
      </c>
      <c r="BS185" s="335">
        <f t="shared" ref="BS185:BS187" si="1295">IF(COUNT(O185, AQ185)&lt;2, "", O185+AQ185)</f>
        <v>49348.394834500003</v>
      </c>
      <c r="BT185" s="336">
        <f t="shared" ref="BT185:BT187" si="1296">IF(COUNT(P185, AR185)&lt;2, "", P185+AR185)</f>
        <v>49348.394834500003</v>
      </c>
      <c r="BU185" s="336">
        <f t="shared" ref="BU185:BU187" si="1297">IF(COUNT(Q185, AS185)&lt;2, "", Q185+AS185)</f>
        <v>0</v>
      </c>
      <c r="BV185" s="331">
        <f t="shared" si="1169"/>
        <v>0</v>
      </c>
      <c r="BW185" s="335">
        <f t="shared" ref="BW185:BW187" si="1298">IF(COUNT(S185, AU185)&lt;2, "", S185+AU185)</f>
        <v>88488.599788499996</v>
      </c>
      <c r="BX185" s="336">
        <f t="shared" ref="BX185:BX187" si="1299">IF(COUNT(T185, AV185)&lt;2, "", T185+AV185)</f>
        <v>88488.599788499996</v>
      </c>
      <c r="BY185" s="336">
        <f t="shared" ref="BY185:BY187" si="1300">IF(COUNT(U185, AW185)&lt;2, "", U185+AW185)</f>
        <v>0</v>
      </c>
      <c r="BZ185" s="331">
        <f t="shared" si="1173"/>
        <v>0</v>
      </c>
      <c r="CA185" s="334">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1">
        <f t="shared" si="1177"/>
        <v>0.11701258882187314</v>
      </c>
    </row>
    <row r="186" spans="1:82">
      <c r="A186" s="449"/>
      <c r="B186" s="130" t="s">
        <v>26</v>
      </c>
      <c r="C186" s="149">
        <v>958648.2639999775</v>
      </c>
      <c r="D186" s="150">
        <v>871152.45399999456</v>
      </c>
      <c r="E186" s="150">
        <v>82434.236000000179</v>
      </c>
      <c r="F186" s="316">
        <f t="shared" si="1136"/>
        <v>8.5990074874847028E-2</v>
      </c>
      <c r="G186" s="149">
        <v>23888.159000001298</v>
      </c>
      <c r="H186" s="150">
        <v>23101.960000001131</v>
      </c>
      <c r="I186" s="150">
        <v>754.5959999999975</v>
      </c>
      <c r="J186" s="316">
        <f t="shared" si="1137"/>
        <v>3.1588704680003028E-2</v>
      </c>
      <c r="K186" s="149">
        <v>22329.157999999999</v>
      </c>
      <c r="L186" s="150">
        <v>22066.44</v>
      </c>
      <c r="M186" s="150">
        <v>542.36649999999997</v>
      </c>
      <c r="N186" s="316">
        <f t="shared" si="1138"/>
        <v>2.4289608233324336E-2</v>
      </c>
      <c r="O186" s="149">
        <v>51684.069900749775</v>
      </c>
      <c r="P186" s="150">
        <v>51684.069900749775</v>
      </c>
      <c r="Q186" s="150">
        <v>0</v>
      </c>
      <c r="R186" s="316">
        <f t="shared" si="1139"/>
        <v>0</v>
      </c>
      <c r="S186" s="149">
        <v>59196.601645249983</v>
      </c>
      <c r="T186" s="150">
        <v>59196.601645249983</v>
      </c>
      <c r="U186" s="150">
        <v>0</v>
      </c>
      <c r="V186" s="316">
        <f t="shared" si="1140"/>
        <v>0</v>
      </c>
      <c r="W186" s="319">
        <f t="shared" si="1280"/>
        <v>1115746.2525459784</v>
      </c>
      <c r="X186" s="153">
        <f t="shared" si="1281"/>
        <v>1027201.5255459953</v>
      </c>
      <c r="Y186" s="153">
        <f t="shared" si="1282"/>
        <v>83731.198500000173</v>
      </c>
      <c r="Z186" s="316">
        <f t="shared" si="1144"/>
        <v>7.5045018801485716E-2</v>
      </c>
      <c r="AC186" s="449"/>
      <c r="AD186" s="130" t="s">
        <v>26</v>
      </c>
      <c r="AE186" s="149">
        <v>219774.14199999924</v>
      </c>
      <c r="AF186" s="150">
        <v>175566.47699999678</v>
      </c>
      <c r="AG186" s="150">
        <v>42075.214000000218</v>
      </c>
      <c r="AH186" s="316">
        <f t="shared" si="1145"/>
        <v>0.19144751797051887</v>
      </c>
      <c r="AI186" s="149">
        <v>3249.1649999999918</v>
      </c>
      <c r="AJ186" s="150">
        <v>2408.3100000000031</v>
      </c>
      <c r="AK186" s="150">
        <v>275.20399999999984</v>
      </c>
      <c r="AL186" s="316">
        <f t="shared" si="1146"/>
        <v>8.4699915208984622E-2</v>
      </c>
      <c r="AM186" s="149">
        <v>0</v>
      </c>
      <c r="AN186" s="150">
        <v>0</v>
      </c>
      <c r="AO186" s="150">
        <v>0</v>
      </c>
      <c r="AP186" s="316">
        <f t="shared" si="1147"/>
        <v>0</v>
      </c>
      <c r="AQ186" s="149">
        <v>1114</v>
      </c>
      <c r="AR186" s="150">
        <v>1114</v>
      </c>
      <c r="AS186" s="150">
        <v>0</v>
      </c>
      <c r="AT186" s="316">
        <f t="shared" si="1148"/>
        <v>0</v>
      </c>
      <c r="AU186" s="149">
        <v>35649</v>
      </c>
      <c r="AV186" s="150">
        <v>35649</v>
      </c>
      <c r="AW186" s="150">
        <v>0</v>
      </c>
      <c r="AX186" s="316">
        <f t="shared" si="1149"/>
        <v>0</v>
      </c>
      <c r="AY186" s="319">
        <f t="shared" si="1283"/>
        <v>259786.30699999921</v>
      </c>
      <c r="AZ186" s="153">
        <f t="shared" si="1284"/>
        <v>214737.78699999678</v>
      </c>
      <c r="BA186" s="153">
        <f t="shared" si="1285"/>
        <v>42350.418000000216</v>
      </c>
      <c r="BB186" s="316">
        <f t="shared" si="1153"/>
        <v>0.16302020875950304</v>
      </c>
      <c r="BE186" s="449"/>
      <c r="BF186" s="130" t="s">
        <v>26</v>
      </c>
      <c r="BG186" s="320">
        <f t="shared" si="1286"/>
        <v>1178422.4059999767</v>
      </c>
      <c r="BH186" s="321">
        <f t="shared" si="1287"/>
        <v>1046718.9309999914</v>
      </c>
      <c r="BI186" s="321">
        <f t="shared" si="1288"/>
        <v>124509.45000000039</v>
      </c>
      <c r="BJ186" s="316">
        <f t="shared" si="1157"/>
        <v>0.10565774154162073</v>
      </c>
      <c r="BK186" s="320">
        <f t="shared" si="1289"/>
        <v>27137.324000001288</v>
      </c>
      <c r="BL186" s="321">
        <f t="shared" si="1290"/>
        <v>25510.270000001132</v>
      </c>
      <c r="BM186" s="321">
        <f t="shared" si="1291"/>
        <v>1029.7999999999975</v>
      </c>
      <c r="BN186" s="316">
        <f t="shared" si="1161"/>
        <v>3.7947735745792348E-2</v>
      </c>
      <c r="BO186" s="320">
        <f t="shared" si="1292"/>
        <v>22329.157999999999</v>
      </c>
      <c r="BP186" s="321">
        <f t="shared" si="1293"/>
        <v>22066.44</v>
      </c>
      <c r="BQ186" s="321">
        <f t="shared" si="1294"/>
        <v>542.36649999999997</v>
      </c>
      <c r="BR186" s="316">
        <f t="shared" si="1165"/>
        <v>2.4289608233324336E-2</v>
      </c>
      <c r="BS186" s="320">
        <f t="shared" si="1295"/>
        <v>52798.069900749775</v>
      </c>
      <c r="BT186" s="321">
        <f t="shared" si="1296"/>
        <v>52798.069900749775</v>
      </c>
      <c r="BU186" s="321">
        <f t="shared" si="1297"/>
        <v>0</v>
      </c>
      <c r="BV186" s="316">
        <f t="shared" si="1169"/>
        <v>0</v>
      </c>
      <c r="BW186" s="320">
        <f t="shared" si="1298"/>
        <v>94845.60164524999</v>
      </c>
      <c r="BX186" s="321">
        <f t="shared" si="1299"/>
        <v>94845.60164524999</v>
      </c>
      <c r="BY186" s="321">
        <f t="shared" si="1300"/>
        <v>0</v>
      </c>
      <c r="BZ186" s="316">
        <f t="shared" si="1173"/>
        <v>0</v>
      </c>
      <c r="CA186" s="319">
        <f t="shared" si="1301"/>
        <v>1375532.5595459775</v>
      </c>
      <c r="CB186" s="153">
        <f t="shared" si="1302"/>
        <v>1241939.312545992</v>
      </c>
      <c r="CC186" s="153">
        <f t="shared" si="1303"/>
        <v>126081.6165000004</v>
      </c>
      <c r="CD186" s="316">
        <f t="shared" si="1177"/>
        <v>9.166021961822278E-2</v>
      </c>
    </row>
    <row r="187" spans="1:82">
      <c r="A187" s="449"/>
      <c r="B187" s="131" t="s">
        <v>27</v>
      </c>
      <c r="C187" s="156">
        <v>1454796.4429999902</v>
      </c>
      <c r="D187" s="157">
        <v>1288129.9109999735</v>
      </c>
      <c r="E187" s="157">
        <v>158629.33599999789</v>
      </c>
      <c r="F187" s="322">
        <f t="shared" si="1136"/>
        <v>0.10903885334836426</v>
      </c>
      <c r="G187" s="156">
        <v>17805.593000000907</v>
      </c>
      <c r="H187" s="157">
        <v>16186.500000000577</v>
      </c>
      <c r="I187" s="157">
        <v>1522.3089999999911</v>
      </c>
      <c r="J187" s="322">
        <f t="shared" si="1137"/>
        <v>8.5496113496467852E-2</v>
      </c>
      <c r="K187" s="156">
        <v>21501.462500000001</v>
      </c>
      <c r="L187" s="157">
        <v>19990.681</v>
      </c>
      <c r="M187" s="157">
        <v>1682.2439999999999</v>
      </c>
      <c r="N187" s="322">
        <f t="shared" si="1138"/>
        <v>7.823858493346672E-2</v>
      </c>
      <c r="O187" s="156">
        <v>92385.970740000004</v>
      </c>
      <c r="P187" s="157">
        <v>92385.970740000004</v>
      </c>
      <c r="Q187" s="157">
        <v>0</v>
      </c>
      <c r="R187" s="322">
        <f t="shared" si="1139"/>
        <v>0</v>
      </c>
      <c r="S187" s="156">
        <v>50141.356020000007</v>
      </c>
      <c r="T187" s="157">
        <v>50141.356020000007</v>
      </c>
      <c r="U187" s="157">
        <v>0</v>
      </c>
      <c r="V187" s="322">
        <f t="shared" si="1140"/>
        <v>0</v>
      </c>
      <c r="W187" s="325">
        <f t="shared" si="1280"/>
        <v>1636630.825259991</v>
      </c>
      <c r="X187" s="160">
        <f t="shared" si="1281"/>
        <v>1466834.4187599742</v>
      </c>
      <c r="Y187" s="160">
        <f t="shared" si="1282"/>
        <v>161833.88899999787</v>
      </c>
      <c r="Z187" s="322">
        <f t="shared" si="1144"/>
        <v>9.8882342005436288E-2</v>
      </c>
      <c r="AC187" s="449"/>
      <c r="AD187" s="131" t="s">
        <v>27</v>
      </c>
      <c r="AE187" s="156">
        <v>381977.03000000113</v>
      </c>
      <c r="AF187" s="157">
        <v>231403.6130000001</v>
      </c>
      <c r="AG187" s="157">
        <v>146686.80699999962</v>
      </c>
      <c r="AH187" s="322">
        <f t="shared" si="1145"/>
        <v>0.38401996842584796</v>
      </c>
      <c r="AI187" s="156">
        <v>2798.6369999999615</v>
      </c>
      <c r="AJ187" s="157">
        <v>1220.1350000000014</v>
      </c>
      <c r="AK187" s="157">
        <v>609.16699999999844</v>
      </c>
      <c r="AL187" s="322">
        <f t="shared" si="1146"/>
        <v>0.21766559936140586</v>
      </c>
      <c r="AM187" s="156">
        <v>0</v>
      </c>
      <c r="AN187" s="157">
        <v>0</v>
      </c>
      <c r="AO187" s="157">
        <v>0</v>
      </c>
      <c r="AP187" s="322">
        <f t="shared" si="1147"/>
        <v>0</v>
      </c>
      <c r="AQ187" s="156">
        <v>1696</v>
      </c>
      <c r="AR187" s="157">
        <v>1696</v>
      </c>
      <c r="AS187" s="157">
        <v>0</v>
      </c>
      <c r="AT187" s="322">
        <f t="shared" si="1148"/>
        <v>0</v>
      </c>
      <c r="AU187" s="156">
        <v>37073</v>
      </c>
      <c r="AV187" s="157">
        <v>37073</v>
      </c>
      <c r="AW187" s="157">
        <v>0</v>
      </c>
      <c r="AX187" s="322">
        <f t="shared" si="1149"/>
        <v>0</v>
      </c>
      <c r="AY187" s="325">
        <f t="shared" si="1283"/>
        <v>423544.66700000112</v>
      </c>
      <c r="AZ187" s="160">
        <f t="shared" si="1284"/>
        <v>271392.74800000014</v>
      </c>
      <c r="BA187" s="160">
        <f t="shared" si="1285"/>
        <v>147295.97399999961</v>
      </c>
      <c r="BB187" s="322">
        <f t="shared" si="1153"/>
        <v>0.34776963441260667</v>
      </c>
      <c r="BE187" s="449"/>
      <c r="BF187" s="131" t="s">
        <v>27</v>
      </c>
      <c r="BG187" s="326">
        <f t="shared" si="1286"/>
        <v>1836773.4729999914</v>
      </c>
      <c r="BH187" s="327">
        <f t="shared" si="1287"/>
        <v>1519533.5239999737</v>
      </c>
      <c r="BI187" s="327">
        <f t="shared" si="1288"/>
        <v>305316.14299999748</v>
      </c>
      <c r="BJ187" s="322">
        <f t="shared" si="1157"/>
        <v>0.16622416835176002</v>
      </c>
      <c r="BK187" s="326">
        <f t="shared" si="1289"/>
        <v>20604.230000000869</v>
      </c>
      <c r="BL187" s="327">
        <f t="shared" si="1290"/>
        <v>17406.635000000577</v>
      </c>
      <c r="BM187" s="327">
        <f t="shared" si="1291"/>
        <v>2131.4759999999897</v>
      </c>
      <c r="BN187" s="322">
        <f t="shared" si="1161"/>
        <v>0.10344846664980442</v>
      </c>
      <c r="BO187" s="326">
        <f t="shared" si="1292"/>
        <v>21501.462500000001</v>
      </c>
      <c r="BP187" s="327">
        <f t="shared" si="1293"/>
        <v>19990.681</v>
      </c>
      <c r="BQ187" s="327">
        <f t="shared" si="1294"/>
        <v>1682.2439999999999</v>
      </c>
      <c r="BR187" s="322">
        <f t="shared" si="1165"/>
        <v>7.823858493346672E-2</v>
      </c>
      <c r="BS187" s="326">
        <f t="shared" si="1295"/>
        <v>94081.970740000004</v>
      </c>
      <c r="BT187" s="327">
        <f t="shared" si="1296"/>
        <v>94081.970740000004</v>
      </c>
      <c r="BU187" s="327">
        <f t="shared" si="1297"/>
        <v>0</v>
      </c>
      <c r="BV187" s="322">
        <f t="shared" si="1169"/>
        <v>0</v>
      </c>
      <c r="BW187" s="326">
        <f t="shared" si="1298"/>
        <v>87214.356020000007</v>
      </c>
      <c r="BX187" s="327">
        <f t="shared" si="1299"/>
        <v>87214.356020000007</v>
      </c>
      <c r="BY187" s="327">
        <f t="shared" si="1300"/>
        <v>0</v>
      </c>
      <c r="BZ187" s="322">
        <f t="shared" si="1173"/>
        <v>0</v>
      </c>
      <c r="CA187" s="325">
        <f t="shared" si="1301"/>
        <v>2060175.4922599923</v>
      </c>
      <c r="CB187" s="160">
        <f t="shared" si="1302"/>
        <v>1738227.1667599743</v>
      </c>
      <c r="CC187" s="160">
        <f t="shared" si="1303"/>
        <v>309129.86299999745</v>
      </c>
      <c r="CD187" s="322">
        <f t="shared" si="1177"/>
        <v>0.1500502574471872</v>
      </c>
    </row>
    <row r="188" spans="1:82" ht="15">
      <c r="A188" s="449"/>
      <c r="B188" s="132" t="s">
        <v>28</v>
      </c>
      <c r="C188" s="328">
        <f t="shared" ref="C188:E188" si="1304">IF(COUNT(C185:C187)=0,"",SUM(C185:C187))</f>
        <v>3552789.8289999841</v>
      </c>
      <c r="D188" s="167">
        <f t="shared" si="1304"/>
        <v>3164762.6049999874</v>
      </c>
      <c r="E188" s="167">
        <f t="shared" si="1304"/>
        <v>368984.49199999729</v>
      </c>
      <c r="F188" s="329">
        <f t="shared" si="1136"/>
        <v>0.10385767516787128</v>
      </c>
      <c r="G188" s="328">
        <f t="shared" ref="G188:I188" si="1305">IF(COUNT(G185:G187)=0,"",SUM(G185:G187))</f>
        <v>96402.919999993974</v>
      </c>
      <c r="H188" s="167">
        <f t="shared" si="1305"/>
        <v>91885.695999993739</v>
      </c>
      <c r="I188" s="167">
        <f t="shared" si="1305"/>
        <v>4233.375999999982</v>
      </c>
      <c r="J188" s="329">
        <f t="shared" si="1137"/>
        <v>4.3913358641006379E-2</v>
      </c>
      <c r="K188" s="328">
        <f t="shared" ref="K188:M188" si="1306">IF(COUNT(K185:K187)=0,"",SUM(K185:K187))</f>
        <v>72831.793000000005</v>
      </c>
      <c r="L188" s="167">
        <f t="shared" si="1306"/>
        <v>70377.917499999996</v>
      </c>
      <c r="M188" s="167">
        <f t="shared" si="1306"/>
        <v>2809.89</v>
      </c>
      <c r="N188" s="329">
        <f t="shared" si="1138"/>
        <v>3.8580541330350056E-2</v>
      </c>
      <c r="O188" s="328">
        <f t="shared" ref="O188:Q188" si="1307">IF(COUNT(O185:O187)=0,"",SUM(O185:O187))</f>
        <v>192014.43547524977</v>
      </c>
      <c r="P188" s="167">
        <f t="shared" si="1307"/>
        <v>192014.43547524977</v>
      </c>
      <c r="Q188" s="167">
        <f t="shared" si="1307"/>
        <v>0</v>
      </c>
      <c r="R188" s="329">
        <f t="shared" si="1139"/>
        <v>0</v>
      </c>
      <c r="S188" s="328">
        <f t="shared" ref="S188:U188" si="1308">IF(COUNT(S185:S187)=0,"",SUM(S185:S187))</f>
        <v>161735.55745374999</v>
      </c>
      <c r="T188" s="167">
        <f t="shared" si="1308"/>
        <v>161735.55745374999</v>
      </c>
      <c r="U188" s="167">
        <f t="shared" si="1308"/>
        <v>0</v>
      </c>
      <c r="V188" s="329">
        <f t="shared" si="1140"/>
        <v>0</v>
      </c>
      <c r="W188" s="330">
        <f t="shared" ref="W188:Y188" si="1309">IF(COUNT(W185:W187)=0,"",SUM(W185:W187))</f>
        <v>4075774.5349289775</v>
      </c>
      <c r="X188" s="166">
        <f t="shared" si="1309"/>
        <v>3680776.2114289813</v>
      </c>
      <c r="Y188" s="166">
        <f t="shared" si="1309"/>
        <v>376027.75799999724</v>
      </c>
      <c r="Z188" s="329">
        <f t="shared" si="1144"/>
        <v>9.2259214727771918E-2</v>
      </c>
      <c r="AC188" s="449"/>
      <c r="AD188" s="132" t="s">
        <v>28</v>
      </c>
      <c r="AE188" s="328">
        <f t="shared" ref="AE188:AG188" si="1310">IF(COUNT(AE185:AE187)=0,"",SUM(AE185:AE187))</f>
        <v>881605.46399998572</v>
      </c>
      <c r="AF188" s="167">
        <f t="shared" si="1310"/>
        <v>622853.58599998977</v>
      </c>
      <c r="AG188" s="167">
        <f t="shared" si="1310"/>
        <v>250281.62700000012</v>
      </c>
      <c r="AH188" s="329">
        <f t="shared" si="1145"/>
        <v>0.28389300794987382</v>
      </c>
      <c r="AI188" s="328">
        <f t="shared" ref="AI188:AK188" si="1311">IF(COUNT(AI185:AI187)=0,"",SUM(AI185:AI187))</f>
        <v>14646.70400000002</v>
      </c>
      <c r="AJ188" s="167">
        <f t="shared" si="1311"/>
        <v>10513.757000000023</v>
      </c>
      <c r="AK188" s="167">
        <f t="shared" si="1311"/>
        <v>1896.2989999999963</v>
      </c>
      <c r="AL188" s="329">
        <f t="shared" si="1146"/>
        <v>0.12946933316874526</v>
      </c>
      <c r="AM188" s="328">
        <f t="shared" ref="AM188:AO188" si="1312">IF(COUNT(AM185:AM187)=0,"",SUM(AM185:AM187))</f>
        <v>0</v>
      </c>
      <c r="AN188" s="167">
        <f t="shared" si="1312"/>
        <v>0</v>
      </c>
      <c r="AO188" s="167">
        <f t="shared" si="1312"/>
        <v>0</v>
      </c>
      <c r="AP188" s="329">
        <f t="shared" si="1147"/>
        <v>0</v>
      </c>
      <c r="AQ188" s="328">
        <f t="shared" ref="AQ188:AS188" si="1313">IF(COUNT(AQ185:AQ187)=0,"",SUM(AQ185:AQ187))</f>
        <v>4214</v>
      </c>
      <c r="AR188" s="167">
        <f t="shared" si="1313"/>
        <v>4214</v>
      </c>
      <c r="AS188" s="167">
        <f t="shared" si="1313"/>
        <v>0</v>
      </c>
      <c r="AT188" s="329">
        <f t="shared" si="1148"/>
        <v>0</v>
      </c>
      <c r="AU188" s="328">
        <f t="shared" ref="AU188:AW188" si="1314">IF(COUNT(AU185:AU187)=0,"",SUM(AU185:AU187))</f>
        <v>108813</v>
      </c>
      <c r="AV188" s="167">
        <f t="shared" si="1314"/>
        <v>108813</v>
      </c>
      <c r="AW188" s="167">
        <f t="shared" si="1314"/>
        <v>0</v>
      </c>
      <c r="AX188" s="329">
        <f t="shared" si="1149"/>
        <v>0</v>
      </c>
      <c r="AY188" s="330">
        <f t="shared" ref="AY188:BA188" si="1315">IF(COUNT(AY185:AY187)=0,"",SUM(AY185:AY187))</f>
        <v>1009279.1679999856</v>
      </c>
      <c r="AZ188" s="166">
        <f t="shared" si="1315"/>
        <v>746394.34299998975</v>
      </c>
      <c r="BA188" s="166">
        <f t="shared" si="1315"/>
        <v>252177.92600000012</v>
      </c>
      <c r="BB188" s="329">
        <f t="shared" si="1153"/>
        <v>0.24985943829567253</v>
      </c>
      <c r="BE188" s="449"/>
      <c r="BF188" s="132" t="s">
        <v>28</v>
      </c>
      <c r="BG188" s="328">
        <f t="shared" ref="BG188:BI188" si="1316">IF(COUNT(BG185:BG187)=0,"",SUM(BG185:BG187))</f>
        <v>4434395.2929999698</v>
      </c>
      <c r="BH188" s="167">
        <f t="shared" si="1316"/>
        <v>3787616.1909999773</v>
      </c>
      <c r="BI188" s="167">
        <f t="shared" si="1316"/>
        <v>619266.11899999739</v>
      </c>
      <c r="BJ188" s="329">
        <f t="shared" si="1157"/>
        <v>0.13965063511084724</v>
      </c>
      <c r="BK188" s="328">
        <f t="shared" ref="BK188:BM188" si="1317">IF(COUNT(BK185:BK187)=0,"",SUM(BK185:BK187))</f>
        <v>111049.62399999399</v>
      </c>
      <c r="BL188" s="167">
        <f t="shared" si="1317"/>
        <v>102399.45299999377</v>
      </c>
      <c r="BM188" s="167">
        <f t="shared" si="1317"/>
        <v>6129.6749999999793</v>
      </c>
      <c r="BN188" s="329">
        <f t="shared" si="1161"/>
        <v>5.519762048001451E-2</v>
      </c>
      <c r="BO188" s="328">
        <f t="shared" ref="BO188:BQ188" si="1318">IF(COUNT(BO185:BO187)=0,"",SUM(BO185:BO187))</f>
        <v>72831.793000000005</v>
      </c>
      <c r="BP188" s="167">
        <f t="shared" si="1318"/>
        <v>70377.917499999996</v>
      </c>
      <c r="BQ188" s="167">
        <f t="shared" si="1318"/>
        <v>2809.89</v>
      </c>
      <c r="BR188" s="329">
        <f t="shared" si="1165"/>
        <v>3.8580541330350056E-2</v>
      </c>
      <c r="BS188" s="328">
        <f t="shared" ref="BS188:BU188" si="1319">IF(COUNT(BS185:BS187)=0,"",SUM(BS185:BS187))</f>
        <v>196228.43547524977</v>
      </c>
      <c r="BT188" s="167">
        <f t="shared" si="1319"/>
        <v>196228.43547524977</v>
      </c>
      <c r="BU188" s="167">
        <f t="shared" si="1319"/>
        <v>0</v>
      </c>
      <c r="BV188" s="329">
        <f t="shared" si="1169"/>
        <v>0</v>
      </c>
      <c r="BW188" s="328">
        <f t="shared" ref="BW188:BY188" si="1320">IF(COUNT(BW185:BW187)=0,"",SUM(BW185:BW187))</f>
        <v>270548.55745374999</v>
      </c>
      <c r="BX188" s="167">
        <f t="shared" si="1320"/>
        <v>270548.55745374999</v>
      </c>
      <c r="BY188" s="167">
        <f t="shared" si="1320"/>
        <v>0</v>
      </c>
      <c r="BZ188" s="329">
        <f t="shared" si="1173"/>
        <v>0</v>
      </c>
      <c r="CA188" s="330">
        <f t="shared" ref="CA188:CC188" si="1321">IF(COUNT(CA185:CA187)=0,"",SUM(CA185:CA187))</f>
        <v>5085053.702928964</v>
      </c>
      <c r="CB188" s="166">
        <f t="shared" si="1321"/>
        <v>4427170.5544289704</v>
      </c>
      <c r="CC188" s="166">
        <f t="shared" si="1321"/>
        <v>628205.68399999733</v>
      </c>
      <c r="CD188" s="329">
        <f t="shared" si="1177"/>
        <v>0.12353963609826857</v>
      </c>
    </row>
    <row r="189" spans="1:82" ht="15.75" thickBot="1">
      <c r="A189" s="450"/>
      <c r="B189" s="133" t="s">
        <v>55</v>
      </c>
      <c r="C189" s="337">
        <f t="shared" ref="C189:E189" si="1322">SUM(C188,C184,C180,C176)</f>
        <v>12478079.579000065</v>
      </c>
      <c r="D189" s="180">
        <f t="shared" si="1322"/>
        <v>11145075.364999987</v>
      </c>
      <c r="E189" s="180">
        <f t="shared" si="1322"/>
        <v>1266239.1669999897</v>
      </c>
      <c r="F189" s="338">
        <f t="shared" si="1136"/>
        <v>0.10147708699750577</v>
      </c>
      <c r="G189" s="337">
        <f t="shared" ref="G189:I189" si="1323">SUM(G188,G184,G180,G176)</f>
        <v>737680.54699999315</v>
      </c>
      <c r="H189" s="180">
        <f t="shared" si="1323"/>
        <v>694325.61199999542</v>
      </c>
      <c r="I189" s="180">
        <f t="shared" si="1323"/>
        <v>39401.457000000104</v>
      </c>
      <c r="J189" s="338">
        <f t="shared" si="1137"/>
        <v>5.3412628488359024E-2</v>
      </c>
      <c r="K189" s="337">
        <f t="shared" ref="K189:M189" si="1324">SUM(K188,K184,K180,K176)</f>
        <v>298770.21100000001</v>
      </c>
      <c r="L189" s="180">
        <f t="shared" si="1324"/>
        <v>290586.39</v>
      </c>
      <c r="M189" s="180">
        <f t="shared" si="1324"/>
        <v>8758.1810000000005</v>
      </c>
      <c r="N189" s="338">
        <f t="shared" si="1138"/>
        <v>2.9314103874967641E-2</v>
      </c>
      <c r="O189" s="337">
        <f t="shared" ref="O189:Q189" si="1325">SUM(O188,O184,O180,O176)</f>
        <v>758325.50852274941</v>
      </c>
      <c r="P189" s="180">
        <f t="shared" si="1325"/>
        <v>758325.50852274941</v>
      </c>
      <c r="Q189" s="180">
        <f t="shared" si="1325"/>
        <v>0</v>
      </c>
      <c r="R189" s="338">
        <f t="shared" si="1139"/>
        <v>0</v>
      </c>
      <c r="S189" s="337">
        <f t="shared" ref="S189:U189" si="1326">SUM(S188,S184,S180,S176)</f>
        <v>605564.02062499977</v>
      </c>
      <c r="T189" s="180">
        <f t="shared" si="1326"/>
        <v>605564.02062499977</v>
      </c>
      <c r="U189" s="180">
        <f t="shared" si="1326"/>
        <v>0</v>
      </c>
      <c r="V189" s="338">
        <f t="shared" si="1140"/>
        <v>0</v>
      </c>
      <c r="W189" s="337">
        <f t="shared" ref="W189:Y189" si="1327">SUM(W188,W184,W180,W176)</f>
        <v>14878419.866147805</v>
      </c>
      <c r="X189" s="180">
        <f t="shared" si="1327"/>
        <v>13493876.896147734</v>
      </c>
      <c r="Y189" s="180">
        <f t="shared" si="1327"/>
        <v>1314398.8049999897</v>
      </c>
      <c r="Z189" s="338">
        <f t="shared" si="1144"/>
        <v>8.8342634286761978E-2</v>
      </c>
      <c r="AC189" s="450"/>
      <c r="AD189" s="133" t="s">
        <v>55</v>
      </c>
      <c r="AE189" s="337">
        <f t="shared" ref="AE189:AG189" si="1328">SUM(AE188,AE184,AE180,AE176)</f>
        <v>3091750.2729999581</v>
      </c>
      <c r="AF189" s="180">
        <f t="shared" si="1328"/>
        <v>2143118.5799999745</v>
      </c>
      <c r="AG189" s="180">
        <f t="shared" si="1328"/>
        <v>915175.56799999624</v>
      </c>
      <c r="AH189" s="338">
        <f t="shared" si="1145"/>
        <v>0.29600565608165746</v>
      </c>
      <c r="AI189" s="337">
        <f t="shared" ref="AI189:AK189" si="1329">SUM(AI188,AI184,AI180,AI176)</f>
        <v>130710.96100000053</v>
      </c>
      <c r="AJ189" s="180">
        <f t="shared" si="1329"/>
        <v>103524.57600000009</v>
      </c>
      <c r="AK189" s="180">
        <f t="shared" si="1329"/>
        <v>22103.775999999994</v>
      </c>
      <c r="AL189" s="338">
        <f t="shared" si="1146"/>
        <v>0.16910422684444884</v>
      </c>
      <c r="AM189" s="337">
        <f t="shared" ref="AM189:AO189" si="1330">SUM(AM188,AM184,AM180,AM176)</f>
        <v>0</v>
      </c>
      <c r="AN189" s="180">
        <f t="shared" si="1330"/>
        <v>0</v>
      </c>
      <c r="AO189" s="180">
        <f t="shared" si="1330"/>
        <v>0</v>
      </c>
      <c r="AP189" s="338">
        <f t="shared" si="1147"/>
        <v>0</v>
      </c>
      <c r="AQ189" s="337">
        <f t="shared" ref="AQ189:AS189" si="1331">SUM(AQ188,AQ184,AQ180,AQ176)</f>
        <v>14428</v>
      </c>
      <c r="AR189" s="180">
        <f t="shared" si="1331"/>
        <v>14428</v>
      </c>
      <c r="AS189" s="180">
        <f t="shared" si="1331"/>
        <v>0</v>
      </c>
      <c r="AT189" s="338">
        <f t="shared" si="1148"/>
        <v>0</v>
      </c>
      <c r="AU189" s="337">
        <f t="shared" ref="AU189:AW189" si="1332">SUM(AU188,AU184,AU180,AU176)</f>
        <v>431702</v>
      </c>
      <c r="AV189" s="180">
        <f t="shared" si="1332"/>
        <v>431702</v>
      </c>
      <c r="AW189" s="180">
        <f t="shared" si="1332"/>
        <v>0</v>
      </c>
      <c r="AX189" s="338">
        <f t="shared" si="1149"/>
        <v>0</v>
      </c>
      <c r="AY189" s="337">
        <f t="shared" ref="AY189:BA189" si="1333">SUM(AY188,AY184,AY180,AY176)</f>
        <v>3668591.2339999587</v>
      </c>
      <c r="AZ189" s="180">
        <f t="shared" si="1333"/>
        <v>2692773.1559999743</v>
      </c>
      <c r="BA189" s="180">
        <f t="shared" si="1333"/>
        <v>937279.34399999632</v>
      </c>
      <c r="BB189" s="338">
        <f t="shared" si="1153"/>
        <v>0.25548753846256583</v>
      </c>
      <c r="BE189" s="450"/>
      <c r="BF189" s="133" t="s">
        <v>55</v>
      </c>
      <c r="BG189" s="337">
        <f t="shared" ref="BG189:BI189" si="1334">SUM(BG188,BG184,BG180,BG176)</f>
        <v>15569829.852000022</v>
      </c>
      <c r="BH189" s="180">
        <f t="shared" si="1334"/>
        <v>13288193.944999963</v>
      </c>
      <c r="BI189" s="180">
        <f t="shared" si="1334"/>
        <v>2181414.7349999859</v>
      </c>
      <c r="BJ189" s="338">
        <f t="shared" si="1157"/>
        <v>0.14010523915389944</v>
      </c>
      <c r="BK189" s="337">
        <f t="shared" ref="BK189:BM189" si="1335">SUM(BK188,BK184,BK180,BK176)</f>
        <v>868391.50799999374</v>
      </c>
      <c r="BL189" s="180">
        <f t="shared" si="1335"/>
        <v>797850.18799999554</v>
      </c>
      <c r="BM189" s="180">
        <f t="shared" si="1335"/>
        <v>61505.233000000102</v>
      </c>
      <c r="BN189" s="338">
        <f t="shared" si="1161"/>
        <v>7.0826617295756122E-2</v>
      </c>
      <c r="BO189" s="337">
        <f t="shared" ref="BO189:BQ189" si="1336">SUM(BO188,BO184,BO180,BO176)</f>
        <v>298770.21100000001</v>
      </c>
      <c r="BP189" s="180">
        <f t="shared" si="1336"/>
        <v>290586.39</v>
      </c>
      <c r="BQ189" s="180">
        <f t="shared" si="1336"/>
        <v>8758.1810000000005</v>
      </c>
      <c r="BR189" s="338">
        <f t="shared" si="1165"/>
        <v>2.9314103874967641E-2</v>
      </c>
      <c r="BS189" s="337">
        <f t="shared" ref="BS189:BU189" si="1337">SUM(BS188,BS184,BS180,BS176)</f>
        <v>772753.50852274941</v>
      </c>
      <c r="BT189" s="180">
        <f t="shared" si="1337"/>
        <v>772753.50852274941</v>
      </c>
      <c r="BU189" s="180">
        <f t="shared" si="1337"/>
        <v>0</v>
      </c>
      <c r="BV189" s="338">
        <f t="shared" si="1169"/>
        <v>0</v>
      </c>
      <c r="BW189" s="337">
        <f t="shared" ref="BW189:BY189" si="1338">SUM(BW188,BW184,BW180,BW176)</f>
        <v>1037266.0206249997</v>
      </c>
      <c r="BX189" s="180">
        <f t="shared" si="1338"/>
        <v>1037266.0206249997</v>
      </c>
      <c r="BY189" s="180">
        <f t="shared" si="1338"/>
        <v>0</v>
      </c>
      <c r="BZ189" s="338">
        <f t="shared" si="1173"/>
        <v>0</v>
      </c>
      <c r="CA189" s="337">
        <f t="shared" ref="CA189:CC189" si="1339">SUM(CA188,CA184,CA180,CA176)</f>
        <v>18547011.100147769</v>
      </c>
      <c r="CB189" s="180">
        <f t="shared" si="1339"/>
        <v>16186650.052147705</v>
      </c>
      <c r="CC189" s="180">
        <f t="shared" si="1339"/>
        <v>2251678.1489999858</v>
      </c>
      <c r="CD189" s="338">
        <f t="shared" si="1177"/>
        <v>0.121403828187823</v>
      </c>
    </row>
    <row r="190" spans="1:82">
      <c r="A190" t="s">
        <v>435</v>
      </c>
    </row>
    <row r="191" spans="1:82">
      <c r="A191" s="339" t="s">
        <v>400</v>
      </c>
    </row>
    <row r="192" spans="1:82" ht="15" thickBot="1"/>
    <row r="193" spans="1:82" ht="19.5" thickBot="1">
      <c r="A193" s="477" t="s">
        <v>392</v>
      </c>
      <c r="B193" s="478"/>
      <c r="C193" s="474" t="s">
        <v>0</v>
      </c>
      <c r="D193" s="475"/>
      <c r="E193" s="475"/>
      <c r="F193" s="476"/>
      <c r="G193" s="474" t="s">
        <v>9</v>
      </c>
      <c r="H193" s="475"/>
      <c r="I193" s="475"/>
      <c r="J193" s="476"/>
      <c r="K193" s="474" t="s">
        <v>393</v>
      </c>
      <c r="L193" s="475"/>
      <c r="M193" s="475"/>
      <c r="N193" s="476"/>
      <c r="O193" s="474" t="s">
        <v>375</v>
      </c>
      <c r="P193" s="475"/>
      <c r="Q193" s="475"/>
      <c r="R193" s="476"/>
      <c r="S193" s="474" t="s">
        <v>377</v>
      </c>
      <c r="T193" s="475"/>
      <c r="U193" s="475"/>
      <c r="V193" s="476"/>
      <c r="W193" s="474" t="s">
        <v>376</v>
      </c>
      <c r="X193" s="475"/>
      <c r="Y193" s="475"/>
      <c r="Z193" s="476"/>
      <c r="AC193" s="477" t="s">
        <v>394</v>
      </c>
      <c r="AD193" s="478"/>
      <c r="AE193" s="474" t="s">
        <v>0</v>
      </c>
      <c r="AF193" s="475"/>
      <c r="AG193" s="475"/>
      <c r="AH193" s="476"/>
      <c r="AI193" s="474" t="s">
        <v>9</v>
      </c>
      <c r="AJ193" s="475"/>
      <c r="AK193" s="475"/>
      <c r="AL193" s="476"/>
      <c r="AM193" s="474" t="s">
        <v>393</v>
      </c>
      <c r="AN193" s="475"/>
      <c r="AO193" s="475"/>
      <c r="AP193" s="476"/>
      <c r="AQ193" s="474" t="s">
        <v>375</v>
      </c>
      <c r="AR193" s="475"/>
      <c r="AS193" s="475"/>
      <c r="AT193" s="476"/>
      <c r="AU193" s="474" t="s">
        <v>377</v>
      </c>
      <c r="AV193" s="475"/>
      <c r="AW193" s="475"/>
      <c r="AX193" s="476"/>
      <c r="AY193" s="474" t="s">
        <v>376</v>
      </c>
      <c r="AZ193" s="475"/>
      <c r="BA193" s="475"/>
      <c r="BB193" s="476"/>
      <c r="BE193" s="477" t="s">
        <v>395</v>
      </c>
      <c r="BF193" s="478"/>
      <c r="BG193" s="474" t="s">
        <v>0</v>
      </c>
      <c r="BH193" s="475"/>
      <c r="BI193" s="475"/>
      <c r="BJ193" s="476"/>
      <c r="BK193" s="474" t="s">
        <v>9</v>
      </c>
      <c r="BL193" s="475"/>
      <c r="BM193" s="475"/>
      <c r="BN193" s="476"/>
      <c r="BO193" s="474" t="s">
        <v>393</v>
      </c>
      <c r="BP193" s="475"/>
      <c r="BQ193" s="475"/>
      <c r="BR193" s="476"/>
      <c r="BS193" s="474" t="s">
        <v>375</v>
      </c>
      <c r="BT193" s="475"/>
      <c r="BU193" s="475"/>
      <c r="BV193" s="476"/>
      <c r="BW193" s="474" t="s">
        <v>377</v>
      </c>
      <c r="BX193" s="475"/>
      <c r="BY193" s="475"/>
      <c r="BZ193" s="476"/>
      <c r="CA193" s="474" t="s">
        <v>376</v>
      </c>
      <c r="CB193" s="475"/>
      <c r="CC193" s="475"/>
      <c r="CD193" s="476"/>
    </row>
    <row r="194" spans="1:82" ht="75" thickBot="1">
      <c r="A194" s="479"/>
      <c r="B194" s="480"/>
      <c r="C194" s="307" t="s">
        <v>52</v>
      </c>
      <c r="D194" s="308" t="s">
        <v>53</v>
      </c>
      <c r="E194" s="308" t="s">
        <v>51</v>
      </c>
      <c r="F194" s="309" t="s">
        <v>51</v>
      </c>
      <c r="G194" s="307" t="s">
        <v>52</v>
      </c>
      <c r="H194" s="308" t="s">
        <v>53</v>
      </c>
      <c r="I194" s="308" t="s">
        <v>51</v>
      </c>
      <c r="J194" s="309" t="s">
        <v>51</v>
      </c>
      <c r="K194" s="307" t="s">
        <v>52</v>
      </c>
      <c r="L194" s="308" t="s">
        <v>53</v>
      </c>
      <c r="M194" s="308" t="s">
        <v>51</v>
      </c>
      <c r="N194" s="309" t="s">
        <v>51</v>
      </c>
      <c r="O194" s="307" t="s">
        <v>52</v>
      </c>
      <c r="P194" s="308" t="s">
        <v>53</v>
      </c>
      <c r="Q194" s="308" t="s">
        <v>51</v>
      </c>
      <c r="R194" s="309" t="s">
        <v>51</v>
      </c>
      <c r="S194" s="307" t="s">
        <v>52</v>
      </c>
      <c r="T194" s="308" t="s">
        <v>53</v>
      </c>
      <c r="U194" s="308" t="s">
        <v>51</v>
      </c>
      <c r="V194" s="309" t="s">
        <v>51</v>
      </c>
      <c r="W194" s="307" t="s">
        <v>52</v>
      </c>
      <c r="X194" s="308" t="s">
        <v>53</v>
      </c>
      <c r="Y194" s="308" t="s">
        <v>51</v>
      </c>
      <c r="Z194" s="309" t="s">
        <v>51</v>
      </c>
      <c r="AC194" s="479"/>
      <c r="AD194" s="480"/>
      <c r="AE194" s="307" t="s">
        <v>52</v>
      </c>
      <c r="AF194" s="308" t="s">
        <v>53</v>
      </c>
      <c r="AG194" s="308" t="s">
        <v>51</v>
      </c>
      <c r="AH194" s="309" t="s">
        <v>51</v>
      </c>
      <c r="AI194" s="307" t="s">
        <v>52</v>
      </c>
      <c r="AJ194" s="308" t="s">
        <v>53</v>
      </c>
      <c r="AK194" s="308" t="s">
        <v>51</v>
      </c>
      <c r="AL194" s="309" t="s">
        <v>51</v>
      </c>
      <c r="AM194" s="307" t="s">
        <v>52</v>
      </c>
      <c r="AN194" s="308" t="s">
        <v>53</v>
      </c>
      <c r="AO194" s="308" t="s">
        <v>51</v>
      </c>
      <c r="AP194" s="309" t="s">
        <v>51</v>
      </c>
      <c r="AQ194" s="307" t="s">
        <v>52</v>
      </c>
      <c r="AR194" s="308" t="s">
        <v>53</v>
      </c>
      <c r="AS194" s="308" t="s">
        <v>51</v>
      </c>
      <c r="AT194" s="309" t="s">
        <v>51</v>
      </c>
      <c r="AU194" s="307" t="s">
        <v>52</v>
      </c>
      <c r="AV194" s="308" t="s">
        <v>53</v>
      </c>
      <c r="AW194" s="308" t="s">
        <v>51</v>
      </c>
      <c r="AX194" s="309" t="s">
        <v>51</v>
      </c>
      <c r="AY194" s="307" t="s">
        <v>52</v>
      </c>
      <c r="AZ194" s="308" t="s">
        <v>53</v>
      </c>
      <c r="BA194" s="308" t="s">
        <v>51</v>
      </c>
      <c r="BB194" s="309" t="s">
        <v>51</v>
      </c>
      <c r="BE194" s="479"/>
      <c r="BF194" s="480"/>
      <c r="BG194" s="307" t="s">
        <v>52</v>
      </c>
      <c r="BH194" s="308" t="s">
        <v>53</v>
      </c>
      <c r="BI194" s="308" t="s">
        <v>51</v>
      </c>
      <c r="BJ194" s="309" t="s">
        <v>51</v>
      </c>
      <c r="BK194" s="307" t="s">
        <v>52</v>
      </c>
      <c r="BL194" s="308" t="s">
        <v>53</v>
      </c>
      <c r="BM194" s="308" t="s">
        <v>51</v>
      </c>
      <c r="BN194" s="309" t="s">
        <v>51</v>
      </c>
      <c r="BO194" s="307" t="s">
        <v>52</v>
      </c>
      <c r="BP194" s="308" t="s">
        <v>53</v>
      </c>
      <c r="BQ194" s="308" t="s">
        <v>51</v>
      </c>
      <c r="BR194" s="309" t="s">
        <v>51</v>
      </c>
      <c r="BS194" s="307" t="s">
        <v>52</v>
      </c>
      <c r="BT194" s="308" t="s">
        <v>53</v>
      </c>
      <c r="BU194" s="308" t="s">
        <v>51</v>
      </c>
      <c r="BV194" s="309" t="s">
        <v>51</v>
      </c>
      <c r="BW194" s="307" t="s">
        <v>52</v>
      </c>
      <c r="BX194" s="308" t="s">
        <v>53</v>
      </c>
      <c r="BY194" s="308" t="s">
        <v>51</v>
      </c>
      <c r="BZ194" s="309" t="s">
        <v>51</v>
      </c>
      <c r="CA194" s="307" t="s">
        <v>52</v>
      </c>
      <c r="CB194" s="308" t="s">
        <v>53</v>
      </c>
      <c r="CC194" s="308" t="s">
        <v>51</v>
      </c>
      <c r="CD194" s="309" t="s">
        <v>51</v>
      </c>
    </row>
    <row r="195" spans="1:82">
      <c r="A195" s="448">
        <v>2025</v>
      </c>
      <c r="B195" s="134" t="s">
        <v>13</v>
      </c>
      <c r="C195" s="142">
        <v>1134273.941000052</v>
      </c>
      <c r="D195" s="143">
        <v>1077207.7280000548</v>
      </c>
      <c r="E195" s="143">
        <v>51833.29899999941</v>
      </c>
      <c r="F195" s="310">
        <f t="shared" ref="F195:F211" si="1340">IF(AND(ISNUMBER(C195),ISNUMBER(E195)), IF(C195=0, 0, E195/C195), "")</f>
        <v>4.5697337412424106E-2</v>
      </c>
      <c r="G195" s="142">
        <v>30251.703000001497</v>
      </c>
      <c r="H195" s="143">
        <v>29140.521000001329</v>
      </c>
      <c r="I195" s="143">
        <v>1061.1079999999972</v>
      </c>
      <c r="J195" s="310">
        <f t="shared" ref="J195:J211" si="1341">IF(AND(ISNUMBER(G195),ISNUMBER(I195)), IF(G195=0, 0, I195/G195), "")</f>
        <v>3.5075975722753353E-2</v>
      </c>
      <c r="K195" s="142">
        <v>27915.5625</v>
      </c>
      <c r="L195" s="143">
        <v>26832.048999999999</v>
      </c>
      <c r="M195" s="143">
        <v>936.49699999999996</v>
      </c>
      <c r="N195" s="310">
        <f t="shared" ref="N195:N211" si="1342">IF(AND(ISNUMBER(K195),ISNUMBER(M195)), IF(K195=0, 0, M195/K195), "")</f>
        <v>3.3547488072289425E-2</v>
      </c>
      <c r="O195" s="142">
        <v>87299.673865249584</v>
      </c>
      <c r="P195" s="143">
        <v>87299.673865249584</v>
      </c>
      <c r="Q195" s="143">
        <v>0</v>
      </c>
      <c r="R195" s="310">
        <f t="shared" ref="R195:R211" si="1343">IF(AND(ISNUMBER(O195),ISNUMBER(Q195)), IF(O195=0, 0, Q195/O195), "")</f>
        <v>0</v>
      </c>
      <c r="S195" s="142">
        <v>67667.630564749983</v>
      </c>
      <c r="T195" s="143">
        <v>67667.630564749983</v>
      </c>
      <c r="U195" s="143">
        <v>0</v>
      </c>
      <c r="V195" s="310">
        <f t="shared" ref="V195:V211" si="1344">IF(AND(ISNUMBER(S195),ISNUMBER(U195)), IF(S195=0, 0, U195/S195), "")</f>
        <v>0</v>
      </c>
      <c r="W195" s="313">
        <f t="shared" ref="W195:W197" si="1345">IF(COUNT(C195,G195,K195,O195,S195)&lt;5,"",SUM(C195,G195,K195,O195,S195))</f>
        <v>1347408.5109300532</v>
      </c>
      <c r="X195" s="146">
        <f t="shared" ref="X195:X197" si="1346">IF(COUNT(D195,H195,L195,P195,T195)&lt;5,"",SUM(D195,H195,L195,P195,T195))</f>
        <v>1288147.6024300558</v>
      </c>
      <c r="Y195" s="146">
        <f t="shared" ref="Y195:Y197" si="1347">IF(COUNT(E195,I195,M195,Q195,U195)&lt;5,"",SUM(E195,I195,M195,Q195,U195))</f>
        <v>53830.903999999413</v>
      </c>
      <c r="Z195" s="310">
        <f t="shared" ref="Z195:Z211" si="1348">IF(AND(ISNUMBER(W195),ISNUMBER(Y195)), IF(W195=0, 0, Y195/W195), "")</f>
        <v>3.9951435339266525E-2</v>
      </c>
      <c r="AC195" s="448">
        <v>2025</v>
      </c>
      <c r="AD195" s="134" t="s">
        <v>13</v>
      </c>
      <c r="AE195" s="142">
        <v>235908.37299999886</v>
      </c>
      <c r="AF195" s="143">
        <v>198725.54799999989</v>
      </c>
      <c r="AG195" s="143">
        <v>35490.462000000029</v>
      </c>
      <c r="AH195" s="310">
        <f t="shared" ref="AH195:AH211" si="1349">IF(AND(ISNUMBER(AE195),ISNUMBER(AG195)), IF(AE195=0, 0, AG195/AE195), "")</f>
        <v>0.15044172255810606</v>
      </c>
      <c r="AI195" s="142">
        <v>3504.4389999999976</v>
      </c>
      <c r="AJ195" s="143">
        <v>2466.9949999999935</v>
      </c>
      <c r="AK195" s="143">
        <v>379.13399999999933</v>
      </c>
      <c r="AL195" s="310">
        <f t="shared" ref="AL195:AL211" si="1350">IF(AND(ISNUMBER(AI195),ISNUMBER(AK195)), IF(AI195=0, 0, AK195/AI195), "")</f>
        <v>0.10818678824199811</v>
      </c>
      <c r="AM195" s="142">
        <v>0</v>
      </c>
      <c r="AN195" s="143">
        <v>0</v>
      </c>
      <c r="AO195" s="143">
        <v>0</v>
      </c>
      <c r="AP195" s="310">
        <f t="shared" ref="AP195:AP211" si="1351">IF(AND(ISNUMBER(AM195),ISNUMBER(AO195)), IF(AM195=0, 0, AO195/AM195), "")</f>
        <v>0</v>
      </c>
      <c r="AQ195" s="142">
        <v>1546</v>
      </c>
      <c r="AR195" s="143">
        <v>1546</v>
      </c>
      <c r="AS195" s="143">
        <v>0</v>
      </c>
      <c r="AT195" s="310">
        <f t="shared" ref="AT195:AT211" si="1352">IF(AND(ISNUMBER(AQ195),ISNUMBER(AS195)), IF(AQ195=0, 0, AS195/AQ195), "")</f>
        <v>0</v>
      </c>
      <c r="AU195" s="142">
        <v>31898</v>
      </c>
      <c r="AV195" s="143">
        <v>31898</v>
      </c>
      <c r="AW195" s="143">
        <v>0</v>
      </c>
      <c r="AX195" s="310">
        <f t="shared" ref="AX195:AX211" si="1353">IF(AND(ISNUMBER(AU195),ISNUMBER(AW195)), IF(AU195=0, 0, AW195/AU195), "")</f>
        <v>0</v>
      </c>
      <c r="AY195" s="313">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0">
        <f t="shared" ref="BB195:BB211" si="1357">IF(AND(ISNUMBER(AY195),ISNUMBER(BA195)), IF(AY195=0, 0, BA195/AY195), "")</f>
        <v>0.1314594117591617</v>
      </c>
      <c r="BE195" s="448">
        <v>2025</v>
      </c>
      <c r="BF195" s="134" t="s">
        <v>13</v>
      </c>
      <c r="BG195" s="314">
        <f t="shared" ref="BG195:BG197" si="1358">IF(COUNT(C195, AE195)&lt;2, "", C195+AE195)</f>
        <v>1370182.314000051</v>
      </c>
      <c r="BH195" s="315">
        <f t="shared" ref="BH195:BH197" si="1359">IF(COUNT(D195, AF195)&lt;2, "", D195+AF195)</f>
        <v>1275933.2760000548</v>
      </c>
      <c r="BI195" s="315">
        <f t="shared" ref="BI195:BI197" si="1360">IF(COUNT(E195, AG195)&lt;2, "", E195+AG195)</f>
        <v>87323.760999999446</v>
      </c>
      <c r="BJ195" s="310">
        <f t="shared" ref="BJ195:BJ211" si="1361">IF(AND(ISNUMBER(BG195),ISNUMBER(BI195)), IF(BG195=0, 0, BI195/BG195), "")</f>
        <v>6.3731490406608915E-2</v>
      </c>
      <c r="BK195" s="314">
        <f t="shared" ref="BK195:BK197" si="1362">IF(COUNT(G195, AI195)&lt;2, "", G195+AI195)</f>
        <v>33756.142000001491</v>
      </c>
      <c r="BL195" s="315">
        <f t="shared" ref="BL195:BL197" si="1363">IF(COUNT(H195, AJ195)&lt;2, "", H195+AJ195)</f>
        <v>31607.51600000132</v>
      </c>
      <c r="BM195" s="315">
        <f t="shared" ref="BM195:BM197" si="1364">IF(COUNT(I195, AK195)&lt;2, "", I195+AK195)</f>
        <v>1440.2419999999966</v>
      </c>
      <c r="BN195" s="310">
        <f t="shared" ref="BN195:BN211" si="1365">IF(AND(ISNUMBER(BK195),ISNUMBER(BM195)), IF(BK195=0, 0, BM195/BK195), "")</f>
        <v>4.2666072443940217E-2</v>
      </c>
      <c r="BO195" s="314">
        <f t="shared" ref="BO195:BO197" si="1366">IF(COUNT(K195, AM195)&lt;2, "", K195+AM195)</f>
        <v>27915.5625</v>
      </c>
      <c r="BP195" s="315">
        <f t="shared" ref="BP195:BP197" si="1367">IF(COUNT(L195, AN195)&lt;2, "", L195+AN195)</f>
        <v>26832.048999999999</v>
      </c>
      <c r="BQ195" s="315">
        <f t="shared" ref="BQ195:BQ197" si="1368">IF(COUNT(M195, AO195)&lt;2, "", M195+AO195)</f>
        <v>936.49699999999996</v>
      </c>
      <c r="BR195" s="310">
        <f t="shared" ref="BR195:BR211" si="1369">IF(AND(ISNUMBER(BO195),ISNUMBER(BQ195)), IF(BO195=0, 0, BQ195/BO195), "")</f>
        <v>3.3547488072289425E-2</v>
      </c>
      <c r="BS195" s="314">
        <f t="shared" ref="BS195:BS197" si="1370">IF(COUNT(O195, AQ195)&lt;2, "", O195+AQ195)</f>
        <v>88845.673865249584</v>
      </c>
      <c r="BT195" s="315">
        <f t="shared" ref="BT195:BT197" si="1371">IF(COUNT(P195, AR195)&lt;2, "", P195+AR195)</f>
        <v>88845.673865249584</v>
      </c>
      <c r="BU195" s="315">
        <f t="shared" ref="BU195:BU197" si="1372">IF(COUNT(Q195, AS195)&lt;2, "", Q195+AS195)</f>
        <v>0</v>
      </c>
      <c r="BV195" s="310">
        <f t="shared" ref="BV195:BV211" si="1373">IF(AND(ISNUMBER(BS195),ISNUMBER(BU195)), IF(BS195=0, 0, BU195/BS195), "")</f>
        <v>0</v>
      </c>
      <c r="BW195" s="314">
        <f t="shared" ref="BW195:BW197" si="1374">IF(COUNT(S195, AU195)&lt;2, "", S195+AU195)</f>
        <v>99565.630564749983</v>
      </c>
      <c r="BX195" s="315">
        <f t="shared" ref="BX195:BX197" si="1375">IF(COUNT(T195, AV195)&lt;2, "", T195+AV195)</f>
        <v>99565.630564749983</v>
      </c>
      <c r="BY195" s="315">
        <f t="shared" ref="BY195:BY197" si="1376">IF(COUNT(U195, AW195)&lt;2, "", U195+AW195)</f>
        <v>0</v>
      </c>
      <c r="BZ195" s="310">
        <f t="shared" ref="BZ195:BZ211" si="1377">IF(AND(ISNUMBER(BW195),ISNUMBER(BY195)), IF(BW195=0, 0, BY195/BW195), "")</f>
        <v>0</v>
      </c>
      <c r="CA195" s="313">
        <f t="shared" ref="CA195:CA197" si="1378">IF(COUNT(BG195,BK195,BO195,BS195,BW195)&lt;5,"",SUM(BG195,BK195,BO195,BS195,BW195))</f>
        <v>1620265.3229300519</v>
      </c>
      <c r="CB195" s="146">
        <f t="shared" ref="CB195:CB197" si="1379">IF(COUNT(BH195,BL195,BP195,BT195,BX195)&lt;5,"",SUM(BH195,BL195,BP195,BT195,BX195))</f>
        <v>1522784.1454300554</v>
      </c>
      <c r="CC195" s="146">
        <f t="shared" ref="CC195:CC197" si="1380">IF(COUNT(BI195,BM195,BQ195,BU195,BY195)&lt;5,"",SUM(BI195,BM195,BQ195,BU195,BY195))</f>
        <v>89700.499999999447</v>
      </c>
      <c r="CD195" s="310">
        <f t="shared" ref="CD195:CD211" si="1381">IF(AND(ISNUMBER(CA195),ISNUMBER(CC195)), IF(CA195=0, 0, CC195/CA195), "")</f>
        <v>5.5361611910441338E-2</v>
      </c>
    </row>
    <row r="196" spans="1:82">
      <c r="A196" s="449"/>
      <c r="B196" s="130" t="s">
        <v>14</v>
      </c>
      <c r="C196" s="149">
        <v>1507459.784999924</v>
      </c>
      <c r="D196" s="150">
        <v>1411327.9689999435</v>
      </c>
      <c r="E196" s="150">
        <v>88282.618000000191</v>
      </c>
      <c r="F196" s="316">
        <f t="shared" si="1340"/>
        <v>5.8563829614867398E-2</v>
      </c>
      <c r="G196" s="149">
        <v>43668.206000001068</v>
      </c>
      <c r="H196" s="150">
        <v>39352.406000000672</v>
      </c>
      <c r="I196" s="150">
        <v>4091.1970000000183</v>
      </c>
      <c r="J196" s="316">
        <f t="shared" si="1341"/>
        <v>9.3688231662182736E-2</v>
      </c>
      <c r="K196" s="149">
        <v>21963.254000000001</v>
      </c>
      <c r="L196" s="150">
        <v>20310.412</v>
      </c>
      <c r="M196" s="150">
        <v>1526.2449999999999</v>
      </c>
      <c r="N196" s="316">
        <f t="shared" si="1342"/>
        <v>6.9490841384432372E-2</v>
      </c>
      <c r="O196" s="149">
        <v>76896.316380000004</v>
      </c>
      <c r="P196" s="150">
        <v>76896.316380000004</v>
      </c>
      <c r="Q196" s="150">
        <v>0</v>
      </c>
      <c r="R196" s="316">
        <f t="shared" si="1343"/>
        <v>0</v>
      </c>
      <c r="S196" s="149">
        <v>54712.531960000008</v>
      </c>
      <c r="T196" s="150">
        <v>54712.531960000008</v>
      </c>
      <c r="U196" s="150">
        <v>0</v>
      </c>
      <c r="V196" s="316">
        <f t="shared" si="1344"/>
        <v>0</v>
      </c>
      <c r="W196" s="319">
        <f t="shared" si="1345"/>
        <v>1704700.0933399252</v>
      </c>
      <c r="X196" s="153">
        <f t="shared" si="1346"/>
        <v>1602599.6353399442</v>
      </c>
      <c r="Y196" s="153">
        <f t="shared" si="1347"/>
        <v>93900.060000000201</v>
      </c>
      <c r="Z196" s="316">
        <f t="shared" si="1348"/>
        <v>5.5083037988240484E-2</v>
      </c>
      <c r="AC196" s="449"/>
      <c r="AD196" s="130" t="s">
        <v>14</v>
      </c>
      <c r="AE196" s="149">
        <v>347027.63600000186</v>
      </c>
      <c r="AF196" s="150">
        <v>276257.36199999717</v>
      </c>
      <c r="AG196" s="150">
        <v>66641.823999999877</v>
      </c>
      <c r="AH196" s="316">
        <f t="shared" si="1349"/>
        <v>0.19203607173233753</v>
      </c>
      <c r="AI196" s="149">
        <v>5419.8840000000582</v>
      </c>
      <c r="AJ196" s="150">
        <v>3549.4970000000039</v>
      </c>
      <c r="AK196" s="150">
        <v>776.94000000000256</v>
      </c>
      <c r="AL196" s="316">
        <f t="shared" si="1350"/>
        <v>0.14334993147454708</v>
      </c>
      <c r="AM196" s="149">
        <v>0</v>
      </c>
      <c r="AN196" s="150">
        <v>0</v>
      </c>
      <c r="AO196" s="150">
        <v>0</v>
      </c>
      <c r="AP196" s="316">
        <f t="shared" si="1351"/>
        <v>0</v>
      </c>
      <c r="AQ196" s="149">
        <v>1468.7184129999987</v>
      </c>
      <c r="AR196" s="150">
        <v>1468.7184129999987</v>
      </c>
      <c r="AS196" s="150">
        <v>0</v>
      </c>
      <c r="AT196" s="316">
        <f t="shared" si="1352"/>
        <v>0</v>
      </c>
      <c r="AU196" s="149">
        <v>32688.36671200001</v>
      </c>
      <c r="AV196" s="150">
        <v>32688.36671200001</v>
      </c>
      <c r="AW196" s="150">
        <v>0</v>
      </c>
      <c r="AX196" s="316">
        <f t="shared" si="1353"/>
        <v>0</v>
      </c>
      <c r="AY196" s="319">
        <f t="shared" si="1354"/>
        <v>386604.60512500192</v>
      </c>
      <c r="AZ196" s="153">
        <f t="shared" si="1355"/>
        <v>313963.94412499719</v>
      </c>
      <c r="BA196" s="153">
        <f t="shared" si="1356"/>
        <v>67418.763999999879</v>
      </c>
      <c r="BB196" s="316">
        <f t="shared" si="1357"/>
        <v>0.17438686220046754</v>
      </c>
      <c r="BE196" s="449"/>
      <c r="BF196" s="130" t="s">
        <v>14</v>
      </c>
      <c r="BG196" s="320">
        <f t="shared" si="1358"/>
        <v>1854487.4209999258</v>
      </c>
      <c r="BH196" s="321">
        <f t="shared" si="1359"/>
        <v>1687585.3309999406</v>
      </c>
      <c r="BI196" s="321">
        <f t="shared" si="1360"/>
        <v>154924.44200000007</v>
      </c>
      <c r="BJ196" s="316">
        <f t="shared" si="1361"/>
        <v>8.3540303506866587E-2</v>
      </c>
      <c r="BK196" s="320">
        <f t="shared" si="1362"/>
        <v>49088.090000001124</v>
      </c>
      <c r="BL196" s="321">
        <f t="shared" si="1363"/>
        <v>42901.903000000675</v>
      </c>
      <c r="BM196" s="321">
        <f t="shared" si="1364"/>
        <v>4868.1370000000206</v>
      </c>
      <c r="BN196" s="316">
        <f t="shared" si="1365"/>
        <v>9.9171448715969779E-2</v>
      </c>
      <c r="BO196" s="320">
        <f t="shared" si="1366"/>
        <v>21963.254000000001</v>
      </c>
      <c r="BP196" s="321">
        <f t="shared" si="1367"/>
        <v>20310.412</v>
      </c>
      <c r="BQ196" s="321">
        <f t="shared" si="1368"/>
        <v>1526.2449999999999</v>
      </c>
      <c r="BR196" s="316">
        <f t="shared" si="1369"/>
        <v>6.9490841384432372E-2</v>
      </c>
      <c r="BS196" s="320">
        <f t="shared" si="1370"/>
        <v>78365.034792999999</v>
      </c>
      <c r="BT196" s="321">
        <f t="shared" si="1371"/>
        <v>78365.034792999999</v>
      </c>
      <c r="BU196" s="321">
        <f t="shared" si="1372"/>
        <v>0</v>
      </c>
      <c r="BV196" s="316">
        <f t="shared" si="1373"/>
        <v>0</v>
      </c>
      <c r="BW196" s="320">
        <f t="shared" si="1374"/>
        <v>87400.89867200001</v>
      </c>
      <c r="BX196" s="321">
        <f t="shared" si="1375"/>
        <v>87400.89867200001</v>
      </c>
      <c r="BY196" s="321">
        <f t="shared" si="1376"/>
        <v>0</v>
      </c>
      <c r="BZ196" s="316">
        <f t="shared" si="1377"/>
        <v>0</v>
      </c>
      <c r="CA196" s="319">
        <f t="shared" si="1378"/>
        <v>2091304.6984649268</v>
      </c>
      <c r="CB196" s="153">
        <f t="shared" si="1379"/>
        <v>1916563.5794649413</v>
      </c>
      <c r="CC196" s="153">
        <f t="shared" si="1380"/>
        <v>161318.82400000008</v>
      </c>
      <c r="CD196" s="316">
        <f t="shared" si="1381"/>
        <v>7.7137886276644613E-2</v>
      </c>
    </row>
    <row r="197" spans="1:82">
      <c r="A197" s="449"/>
      <c r="B197" s="131" t="s">
        <v>15</v>
      </c>
      <c r="C197" s="156">
        <v>1065184.6310000713</v>
      </c>
      <c r="D197" s="157">
        <v>996503.63800006383</v>
      </c>
      <c r="E197" s="157">
        <v>63646.579999999827</v>
      </c>
      <c r="F197" s="322">
        <f t="shared" si="1340"/>
        <v>5.9751688249804993E-2</v>
      </c>
      <c r="G197" s="156">
        <v>93744.274999998699</v>
      </c>
      <c r="H197" s="157">
        <v>87064.092999997854</v>
      </c>
      <c r="I197" s="157">
        <v>6084.6300000000238</v>
      </c>
      <c r="J197" s="322">
        <f t="shared" si="1341"/>
        <v>6.4906683634815124E-2</v>
      </c>
      <c r="K197" s="156">
        <v>11157.050499999999</v>
      </c>
      <c r="L197" s="157">
        <v>11645.8415</v>
      </c>
      <c r="M197" s="157">
        <v>681.32650000000001</v>
      </c>
      <c r="N197" s="322">
        <f t="shared" si="1342"/>
        <v>6.1066901149188134E-2</v>
      </c>
      <c r="O197" s="156">
        <v>45068.485679999998</v>
      </c>
      <c r="P197" s="157">
        <v>45068.485679999998</v>
      </c>
      <c r="Q197" s="157">
        <v>0</v>
      </c>
      <c r="R197" s="322">
        <f t="shared" si="1343"/>
        <v>0</v>
      </c>
      <c r="S197" s="156">
        <v>72025.695250000004</v>
      </c>
      <c r="T197" s="157">
        <v>72025.695250000004</v>
      </c>
      <c r="U197" s="157">
        <v>0</v>
      </c>
      <c r="V197" s="322">
        <f t="shared" si="1344"/>
        <v>0</v>
      </c>
      <c r="W197" s="325">
        <f t="shared" si="1345"/>
        <v>1287180.13743007</v>
      </c>
      <c r="X197" s="160">
        <f t="shared" si="1346"/>
        <v>1212307.7534300617</v>
      </c>
      <c r="Y197" s="160">
        <f t="shared" si="1347"/>
        <v>70412.536499999842</v>
      </c>
      <c r="Z197" s="322">
        <f t="shared" si="1348"/>
        <v>5.4702938969041714E-2</v>
      </c>
      <c r="AC197" s="449"/>
      <c r="AD197" s="131" t="s">
        <v>15</v>
      </c>
      <c r="AE197" s="156">
        <v>254983.82799999826</v>
      </c>
      <c r="AF197" s="157">
        <v>207563.4529999978</v>
      </c>
      <c r="AG197" s="157">
        <v>44429.354000000181</v>
      </c>
      <c r="AH197" s="322">
        <f t="shared" si="1349"/>
        <v>0.17424381125849472</v>
      </c>
      <c r="AI197" s="156">
        <v>11144.712999999945</v>
      </c>
      <c r="AJ197" s="157">
        <v>9569.1939999999904</v>
      </c>
      <c r="AK197" s="157">
        <v>966.61199999999815</v>
      </c>
      <c r="AL197" s="322">
        <f t="shared" si="1350"/>
        <v>8.6732785312641336E-2</v>
      </c>
      <c r="AM197" s="156">
        <v>0</v>
      </c>
      <c r="AN197" s="157">
        <v>0</v>
      </c>
      <c r="AO197" s="157">
        <v>0</v>
      </c>
      <c r="AP197" s="322">
        <f t="shared" si="1351"/>
        <v>0</v>
      </c>
      <c r="AQ197" s="156">
        <v>804.13344299999972</v>
      </c>
      <c r="AR197" s="157">
        <v>804.13344299999972</v>
      </c>
      <c r="AS197" s="157">
        <v>0</v>
      </c>
      <c r="AT197" s="322">
        <f t="shared" si="1352"/>
        <v>0</v>
      </c>
      <c r="AU197" s="156">
        <v>36556.641325000011</v>
      </c>
      <c r="AV197" s="157">
        <v>36556.641325000011</v>
      </c>
      <c r="AW197" s="157">
        <v>0</v>
      </c>
      <c r="AX197" s="322">
        <f t="shared" si="1353"/>
        <v>0</v>
      </c>
      <c r="AY197" s="325">
        <f t="shared" si="1354"/>
        <v>303489.31576799828</v>
      </c>
      <c r="AZ197" s="160">
        <f t="shared" si="1355"/>
        <v>254493.42176799779</v>
      </c>
      <c r="BA197" s="160">
        <f t="shared" si="1356"/>
        <v>45395.966000000182</v>
      </c>
      <c r="BB197" s="322">
        <f t="shared" si="1357"/>
        <v>0.1495801125160631</v>
      </c>
      <c r="BE197" s="449"/>
      <c r="BF197" s="131" t="s">
        <v>15</v>
      </c>
      <c r="BG197" s="326">
        <f t="shared" si="1358"/>
        <v>1320168.4590000696</v>
      </c>
      <c r="BH197" s="327">
        <f t="shared" si="1359"/>
        <v>1204067.0910000617</v>
      </c>
      <c r="BI197" s="327">
        <f t="shared" si="1360"/>
        <v>108075.93400000001</v>
      </c>
      <c r="BJ197" s="322">
        <f t="shared" si="1361"/>
        <v>8.1865259894074102E-2</v>
      </c>
      <c r="BK197" s="326">
        <f t="shared" si="1362"/>
        <v>104888.98799999864</v>
      </c>
      <c r="BL197" s="327">
        <f t="shared" si="1363"/>
        <v>96633.286999997843</v>
      </c>
      <c r="BM197" s="327">
        <f t="shared" si="1364"/>
        <v>7051.242000000022</v>
      </c>
      <c r="BN197" s="322">
        <f t="shared" si="1365"/>
        <v>6.7225760629896755E-2</v>
      </c>
      <c r="BO197" s="326">
        <f t="shared" si="1366"/>
        <v>11157.050499999999</v>
      </c>
      <c r="BP197" s="327">
        <f t="shared" si="1367"/>
        <v>11645.8415</v>
      </c>
      <c r="BQ197" s="327">
        <f t="shared" si="1368"/>
        <v>681.32650000000001</v>
      </c>
      <c r="BR197" s="322">
        <f t="shared" si="1369"/>
        <v>6.1066901149188134E-2</v>
      </c>
      <c r="BS197" s="326">
        <f t="shared" si="1370"/>
        <v>45872.619122999997</v>
      </c>
      <c r="BT197" s="327">
        <f t="shared" si="1371"/>
        <v>45872.619122999997</v>
      </c>
      <c r="BU197" s="327">
        <f t="shared" si="1372"/>
        <v>0</v>
      </c>
      <c r="BV197" s="322">
        <f t="shared" si="1373"/>
        <v>0</v>
      </c>
      <c r="BW197" s="326">
        <f t="shared" si="1374"/>
        <v>108582.33657500002</v>
      </c>
      <c r="BX197" s="327">
        <f t="shared" si="1375"/>
        <v>108582.33657500002</v>
      </c>
      <c r="BY197" s="327">
        <f t="shared" si="1376"/>
        <v>0</v>
      </c>
      <c r="BZ197" s="322">
        <f t="shared" si="1377"/>
        <v>0</v>
      </c>
      <c r="CA197" s="325">
        <f t="shared" si="1378"/>
        <v>1590669.4531980683</v>
      </c>
      <c r="CB197" s="160">
        <f t="shared" si="1379"/>
        <v>1466801.1751980598</v>
      </c>
      <c r="CC197" s="160">
        <f t="shared" si="1380"/>
        <v>115808.50250000003</v>
      </c>
      <c r="CD197" s="322">
        <f t="shared" si="1381"/>
        <v>7.2804882414234481E-2</v>
      </c>
    </row>
    <row r="198" spans="1:82" ht="15">
      <c r="A198" s="449"/>
      <c r="B198" s="132" t="s">
        <v>16</v>
      </c>
      <c r="C198" s="328">
        <f t="shared" ref="C198:E198" si="1382">IF(COUNT(C195:C197)=0,"",SUM(C195:C197))</f>
        <v>3706918.3570000473</v>
      </c>
      <c r="D198" s="167">
        <f t="shared" si="1382"/>
        <v>3485039.3350000624</v>
      </c>
      <c r="E198" s="167">
        <f t="shared" si="1382"/>
        <v>203762.49699999945</v>
      </c>
      <c r="F198" s="329">
        <f t="shared" si="1340"/>
        <v>5.4968164220617295E-2</v>
      </c>
      <c r="G198" s="328">
        <f t="shared" ref="G198:I198" si="1383">IF(COUNT(G195:G197)=0,"",SUM(G195:G197))</f>
        <v>167664.18400000126</v>
      </c>
      <c r="H198" s="167">
        <f t="shared" si="1383"/>
        <v>155557.01999999984</v>
      </c>
      <c r="I198" s="167">
        <f t="shared" si="1383"/>
        <v>11236.93500000004</v>
      </c>
      <c r="J198" s="329">
        <f t="shared" si="1341"/>
        <v>6.7020485424602996E-2</v>
      </c>
      <c r="K198" s="328">
        <f t="shared" ref="K198:M198" si="1384">IF(COUNT(K195:K197)=0,"",SUM(K195:K197))</f>
        <v>61035.866999999998</v>
      </c>
      <c r="L198" s="167">
        <f t="shared" si="1384"/>
        <v>58788.302499999998</v>
      </c>
      <c r="M198" s="167">
        <f t="shared" si="1384"/>
        <v>3144.0684999999999</v>
      </c>
      <c r="N198" s="329">
        <f t="shared" si="1342"/>
        <v>5.1511818452582972E-2</v>
      </c>
      <c r="O198" s="328">
        <f t="shared" ref="O198:Q198" si="1385">IF(COUNT(O195:O197)=0,"",SUM(O195:O197))</f>
        <v>209264.47592524957</v>
      </c>
      <c r="P198" s="167">
        <f t="shared" si="1385"/>
        <v>209264.47592524957</v>
      </c>
      <c r="Q198" s="167">
        <f t="shared" si="1385"/>
        <v>0</v>
      </c>
      <c r="R198" s="329">
        <f t="shared" si="1343"/>
        <v>0</v>
      </c>
      <c r="S198" s="328">
        <f t="shared" ref="S198:U198" si="1386">IF(COUNT(S195:S197)=0,"",SUM(S195:S197))</f>
        <v>194405.85777474998</v>
      </c>
      <c r="T198" s="167">
        <f t="shared" si="1386"/>
        <v>194405.85777474998</v>
      </c>
      <c r="U198" s="167">
        <f t="shared" si="1386"/>
        <v>0</v>
      </c>
      <c r="V198" s="329">
        <f t="shared" si="1344"/>
        <v>0</v>
      </c>
      <c r="W198" s="330">
        <f t="shared" ref="W198:Y198" si="1387">IF(COUNT(W195:W197)=0,"",SUM(W195:W197))</f>
        <v>4339288.7417000486</v>
      </c>
      <c r="X198" s="166">
        <f t="shared" si="1387"/>
        <v>4103054.9912000615</v>
      </c>
      <c r="Y198" s="166">
        <f t="shared" si="1387"/>
        <v>218143.50049999947</v>
      </c>
      <c r="Z198" s="329">
        <f t="shared" si="1348"/>
        <v>5.0271718128288255E-2</v>
      </c>
      <c r="AC198" s="449"/>
      <c r="AD198" s="132" t="s">
        <v>16</v>
      </c>
      <c r="AE198" s="328">
        <f t="shared" ref="AE198:AG198" si="1388">IF(COUNT(AE195:AE197)=0,"",SUM(AE195:AE197))</f>
        <v>837919.83699999901</v>
      </c>
      <c r="AF198" s="167">
        <f t="shared" si="1388"/>
        <v>682546.36299999489</v>
      </c>
      <c r="AG198" s="167">
        <f t="shared" si="1388"/>
        <v>146561.64000000007</v>
      </c>
      <c r="AH198" s="329">
        <f t="shared" si="1349"/>
        <v>0.17491129046990236</v>
      </c>
      <c r="AI198" s="328">
        <f t="shared" ref="AI198:AK198" si="1389">IF(COUNT(AI195:AI197)=0,"",SUM(AI195:AI197))</f>
        <v>20069.036</v>
      </c>
      <c r="AJ198" s="167">
        <f t="shared" si="1389"/>
        <v>15585.685999999987</v>
      </c>
      <c r="AK198" s="167">
        <f t="shared" si="1389"/>
        <v>2122.6860000000001</v>
      </c>
      <c r="AL198" s="329">
        <f t="shared" si="1350"/>
        <v>0.10576920585522893</v>
      </c>
      <c r="AM198" s="328">
        <f t="shared" ref="AM198:AO198" si="1390">IF(COUNT(AM195:AM197)=0,"",SUM(AM195:AM197))</f>
        <v>0</v>
      </c>
      <c r="AN198" s="167">
        <f t="shared" si="1390"/>
        <v>0</v>
      </c>
      <c r="AO198" s="167">
        <f t="shared" si="1390"/>
        <v>0</v>
      </c>
      <c r="AP198" s="329">
        <f t="shared" si="1351"/>
        <v>0</v>
      </c>
      <c r="AQ198" s="328">
        <f t="shared" ref="AQ198:AS198" si="1391">IF(COUNT(AQ195:AQ197)=0,"",SUM(AQ195:AQ197))</f>
        <v>3818.8518559999984</v>
      </c>
      <c r="AR198" s="167">
        <f t="shared" si="1391"/>
        <v>3818.8518559999984</v>
      </c>
      <c r="AS198" s="167">
        <f t="shared" si="1391"/>
        <v>0</v>
      </c>
      <c r="AT198" s="329">
        <f t="shared" si="1352"/>
        <v>0</v>
      </c>
      <c r="AU198" s="328">
        <f t="shared" ref="AU198:AW198" si="1392">IF(COUNT(AU195:AU197)=0,"",SUM(AU195:AU197))</f>
        <v>101143.00803700002</v>
      </c>
      <c r="AV198" s="167">
        <f t="shared" si="1392"/>
        <v>101143.00803700002</v>
      </c>
      <c r="AW198" s="167">
        <f t="shared" si="1392"/>
        <v>0</v>
      </c>
      <c r="AX198" s="329">
        <f t="shared" si="1353"/>
        <v>0</v>
      </c>
      <c r="AY198" s="330">
        <f t="shared" ref="AY198:BA198" si="1393">IF(COUNT(AY195:AY197)=0,"",SUM(AY195:AY197))</f>
        <v>962950.73289299919</v>
      </c>
      <c r="AZ198" s="166">
        <f t="shared" si="1393"/>
        <v>803093.90889299486</v>
      </c>
      <c r="BA198" s="166">
        <f t="shared" si="1393"/>
        <v>148684.32600000009</v>
      </c>
      <c r="BB198" s="329">
        <f t="shared" si="1357"/>
        <v>0.15440491493610145</v>
      </c>
      <c r="BE198" s="449"/>
      <c r="BF198" s="132" t="s">
        <v>16</v>
      </c>
      <c r="BG198" s="328">
        <f t="shared" ref="BG198:BI198" si="1394">IF(COUNT(BG195:BG197)=0,"",SUM(BG195:BG197))</f>
        <v>4544838.1940000467</v>
      </c>
      <c r="BH198" s="167">
        <f t="shared" si="1394"/>
        <v>4167585.6980000567</v>
      </c>
      <c r="BI198" s="167">
        <f t="shared" si="1394"/>
        <v>350324.13699999952</v>
      </c>
      <c r="BJ198" s="329">
        <f t="shared" si="1361"/>
        <v>7.7081762220377062E-2</v>
      </c>
      <c r="BK198" s="328">
        <f t="shared" ref="BK198:BM198" si="1395">IF(COUNT(BK195:BK197)=0,"",SUM(BK195:BK197))</f>
        <v>187733.22000000125</v>
      </c>
      <c r="BL198" s="167">
        <f t="shared" si="1395"/>
        <v>171142.70599999983</v>
      </c>
      <c r="BM198" s="167">
        <f t="shared" si="1395"/>
        <v>13359.621000000039</v>
      </c>
      <c r="BN198" s="329">
        <f t="shared" si="1365"/>
        <v>7.1162796866744996E-2</v>
      </c>
      <c r="BO198" s="328">
        <f t="shared" ref="BO198:BQ198" si="1396">IF(COUNT(BO195:BO197)=0,"",SUM(BO195:BO197))</f>
        <v>61035.866999999998</v>
      </c>
      <c r="BP198" s="167">
        <f t="shared" si="1396"/>
        <v>58788.302499999998</v>
      </c>
      <c r="BQ198" s="167">
        <f t="shared" si="1396"/>
        <v>3144.0684999999999</v>
      </c>
      <c r="BR198" s="329">
        <f t="shared" si="1369"/>
        <v>5.1511818452582972E-2</v>
      </c>
      <c r="BS198" s="328">
        <f t="shared" ref="BS198:BU198" si="1397">IF(COUNT(BS195:BS197)=0,"",SUM(BS195:BS197))</f>
        <v>213083.32778124959</v>
      </c>
      <c r="BT198" s="167">
        <f t="shared" si="1397"/>
        <v>213083.32778124959</v>
      </c>
      <c r="BU198" s="167">
        <f t="shared" si="1397"/>
        <v>0</v>
      </c>
      <c r="BV198" s="329">
        <f t="shared" si="1373"/>
        <v>0</v>
      </c>
      <c r="BW198" s="328">
        <f t="shared" ref="BW198:BY198" si="1398">IF(COUNT(BW195:BW197)=0,"",SUM(BW195:BW197))</f>
        <v>295548.86581175</v>
      </c>
      <c r="BX198" s="167">
        <f t="shared" si="1398"/>
        <v>295548.86581175</v>
      </c>
      <c r="BY198" s="167">
        <f t="shared" si="1398"/>
        <v>0</v>
      </c>
      <c r="BZ198" s="329">
        <f t="shared" si="1377"/>
        <v>0</v>
      </c>
      <c r="CA198" s="330">
        <f t="shared" ref="CA198:CC198" si="1399">IF(COUNT(CA195:CA197)=0,"",SUM(CA195:CA197))</f>
        <v>5302239.4745930471</v>
      </c>
      <c r="CB198" s="166">
        <f t="shared" si="1399"/>
        <v>4906148.9000930563</v>
      </c>
      <c r="CC198" s="166">
        <f t="shared" si="1399"/>
        <v>366827.82649999956</v>
      </c>
      <c r="CD198" s="329">
        <f t="shared" si="1381"/>
        <v>6.9183564465117642E-2</v>
      </c>
    </row>
    <row r="199" spans="1:82">
      <c r="A199" s="449"/>
      <c r="B199" s="129" t="s">
        <v>17</v>
      </c>
      <c r="C199" s="170">
        <v>858407.0619999941</v>
      </c>
      <c r="D199" s="171">
        <v>766530.86499998032</v>
      </c>
      <c r="E199" s="171">
        <v>86651.62099999869</v>
      </c>
      <c r="F199" s="331">
        <f t="shared" si="1340"/>
        <v>0.10094467396168659</v>
      </c>
      <c r="G199" s="170">
        <v>141200.45200000305</v>
      </c>
      <c r="H199" s="171">
        <v>119580.45900000313</v>
      </c>
      <c r="I199" s="171">
        <v>20681.429000000127</v>
      </c>
      <c r="J199" s="331">
        <f t="shared" si="1341"/>
        <v>0.14646857504393598</v>
      </c>
      <c r="K199" s="170">
        <v>20174.7945</v>
      </c>
      <c r="L199" s="171">
        <v>19633.614000000001</v>
      </c>
      <c r="M199" s="171">
        <v>786.87750000000005</v>
      </c>
      <c r="N199" s="331">
        <f t="shared" si="1342"/>
        <v>3.9002999510106537E-2</v>
      </c>
      <c r="O199" s="170">
        <v>34447.4</v>
      </c>
      <c r="P199" s="171">
        <v>34447.4</v>
      </c>
      <c r="Q199" s="171">
        <v>0</v>
      </c>
      <c r="R199" s="331">
        <f t="shared" si="1343"/>
        <v>0</v>
      </c>
      <c r="S199" s="170">
        <v>54336.260649999997</v>
      </c>
      <c r="T199" s="171">
        <v>54336.260649999997</v>
      </c>
      <c r="U199" s="171">
        <v>0</v>
      </c>
      <c r="V199" s="331">
        <f t="shared" si="1344"/>
        <v>0</v>
      </c>
      <c r="W199" s="334">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1">
        <f t="shared" si="1348"/>
        <v>9.7531342751663877E-2</v>
      </c>
      <c r="AC199" s="449"/>
      <c r="AD199" s="129" t="s">
        <v>17</v>
      </c>
      <c r="AE199" s="170">
        <v>203805.06799999956</v>
      </c>
      <c r="AF199" s="171">
        <v>155761.12700000042</v>
      </c>
      <c r="AG199" s="171">
        <v>44413.943000000014</v>
      </c>
      <c r="AH199" s="331">
        <f t="shared" si="1349"/>
        <v>0.21792364358672431</v>
      </c>
      <c r="AI199" s="170">
        <v>19467.262000000119</v>
      </c>
      <c r="AJ199" s="171">
        <v>16212.35100000003</v>
      </c>
      <c r="AK199" s="171">
        <v>2538.1949999999911</v>
      </c>
      <c r="AL199" s="331">
        <f t="shared" si="1350"/>
        <v>0.13038274206203088</v>
      </c>
      <c r="AM199" s="170">
        <v>0</v>
      </c>
      <c r="AN199" s="171">
        <v>0</v>
      </c>
      <c r="AO199" s="171">
        <v>0</v>
      </c>
      <c r="AP199" s="331">
        <f t="shared" si="1351"/>
        <v>0</v>
      </c>
      <c r="AQ199" s="170">
        <v>615.91721999999947</v>
      </c>
      <c r="AR199" s="171">
        <v>615.91721999999947</v>
      </c>
      <c r="AS199" s="171">
        <v>0</v>
      </c>
      <c r="AT199" s="331">
        <f t="shared" si="1352"/>
        <v>0</v>
      </c>
      <c r="AU199" s="170">
        <v>35444.938179000004</v>
      </c>
      <c r="AV199" s="171">
        <v>35444.938179000004</v>
      </c>
      <c r="AW199" s="171">
        <v>0</v>
      </c>
      <c r="AX199" s="331">
        <f t="shared" si="1353"/>
        <v>0</v>
      </c>
      <c r="AY199" s="334">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1">
        <f t="shared" si="1357"/>
        <v>0.18104947859935983</v>
      </c>
      <c r="BE199" s="449"/>
      <c r="BF199" s="129" t="s">
        <v>17</v>
      </c>
      <c r="BG199" s="335">
        <f t="shared" ref="BG199:BG201" si="1406">IF(COUNT(C199, AE199)&lt;2, "", C199+AE199)</f>
        <v>1062212.1299999936</v>
      </c>
      <c r="BH199" s="336">
        <f t="shared" ref="BH199:BH201" si="1407">IF(COUNT(D199, AF199)&lt;2, "", D199+AF199)</f>
        <v>922291.99199998076</v>
      </c>
      <c r="BI199" s="336">
        <f t="shared" ref="BI199:BI201" si="1408">IF(COUNT(E199, AG199)&lt;2, "", E199+AG199)</f>
        <v>131065.5639999987</v>
      </c>
      <c r="BJ199" s="331">
        <f t="shared" si="1361"/>
        <v>0.12338925559059422</v>
      </c>
      <c r="BK199" s="335">
        <f t="shared" ref="BK199:BK201" si="1409">IF(COUNT(G199, AI199)&lt;2, "", G199+AI199)</f>
        <v>160667.71400000318</v>
      </c>
      <c r="BL199" s="336">
        <f t="shared" ref="BL199:BL201" si="1410">IF(COUNT(H199, AJ199)&lt;2, "", H199+AJ199)</f>
        <v>135792.81000000317</v>
      </c>
      <c r="BM199" s="336">
        <f t="shared" ref="BM199:BM201" si="1411">IF(COUNT(I199, AK199)&lt;2, "", I199+AK199)</f>
        <v>23219.62400000012</v>
      </c>
      <c r="BN199" s="331">
        <f t="shared" si="1365"/>
        <v>0.14451953925229596</v>
      </c>
      <c r="BO199" s="335">
        <f t="shared" ref="BO199:BO201" si="1412">IF(COUNT(K199, AM199)&lt;2, "", K199+AM199)</f>
        <v>20174.7945</v>
      </c>
      <c r="BP199" s="336">
        <f t="shared" ref="BP199:BP201" si="1413">IF(COUNT(L199, AN199)&lt;2, "", L199+AN199)</f>
        <v>19633.614000000001</v>
      </c>
      <c r="BQ199" s="336">
        <f t="shared" ref="BQ199:BQ201" si="1414">IF(COUNT(M199, AO199)&lt;2, "", M199+AO199)</f>
        <v>786.87750000000005</v>
      </c>
      <c r="BR199" s="331">
        <f t="shared" si="1369"/>
        <v>3.9002999510106537E-2</v>
      </c>
      <c r="BS199" s="335">
        <f t="shared" ref="BS199:BS201" si="1415">IF(COUNT(O199, AQ199)&lt;2, "", O199+AQ199)</f>
        <v>35063.317220000004</v>
      </c>
      <c r="BT199" s="336">
        <f t="shared" ref="BT199:BT201" si="1416">IF(COUNT(P199, AR199)&lt;2, "", P199+AR199)</f>
        <v>35063.317220000004</v>
      </c>
      <c r="BU199" s="336">
        <f t="shared" ref="BU199:BU201" si="1417">IF(COUNT(Q199, AS199)&lt;2, "", Q199+AS199)</f>
        <v>0</v>
      </c>
      <c r="BV199" s="331">
        <f t="shared" si="1373"/>
        <v>0</v>
      </c>
      <c r="BW199" s="335">
        <f t="shared" ref="BW199:BW201" si="1418">IF(COUNT(S199, AU199)&lt;2, "", S199+AU199)</f>
        <v>89781.198829000001</v>
      </c>
      <c r="BX199" s="336">
        <f t="shared" ref="BX199:BX201" si="1419">IF(COUNT(T199, AV199)&lt;2, "", T199+AV199)</f>
        <v>89781.198829000001</v>
      </c>
      <c r="BY199" s="336">
        <f t="shared" ref="BY199:BY201" si="1420">IF(COUNT(U199, AW199)&lt;2, "", U199+AW199)</f>
        <v>0</v>
      </c>
      <c r="BZ199" s="331">
        <f t="shared" si="1377"/>
        <v>0</v>
      </c>
      <c r="CA199" s="334">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1">
        <f t="shared" si="1381"/>
        <v>0.11336513001291154</v>
      </c>
    </row>
    <row r="200" spans="1:82">
      <c r="A200" s="449"/>
      <c r="B200" s="130" t="s">
        <v>18</v>
      </c>
      <c r="C200" s="149">
        <v>705943.48799998732</v>
      </c>
      <c r="D200" s="150">
        <v>602826.41199998907</v>
      </c>
      <c r="E200" s="150">
        <v>97941.808999999121</v>
      </c>
      <c r="F200" s="316">
        <f t="shared" si="1340"/>
        <v>0.1387388801863994</v>
      </c>
      <c r="G200" s="149">
        <v>200132.8319999958</v>
      </c>
      <c r="H200" s="150">
        <v>173376.85299999229</v>
      </c>
      <c r="I200" s="150">
        <v>25485.011000000093</v>
      </c>
      <c r="J200" s="316">
        <f t="shared" si="1341"/>
        <v>0.12734048054644342</v>
      </c>
      <c r="K200" s="149">
        <v>26397.282999999999</v>
      </c>
      <c r="L200" s="150">
        <v>26263.403999999999</v>
      </c>
      <c r="M200" s="150">
        <v>363.17849999999999</v>
      </c>
      <c r="N200" s="316">
        <f t="shared" si="1342"/>
        <v>1.3758177309384454E-2</v>
      </c>
      <c r="O200" s="149">
        <v>25914.783274749901</v>
      </c>
      <c r="P200" s="150">
        <v>25914.783274749901</v>
      </c>
      <c r="Q200" s="150">
        <v>0</v>
      </c>
      <c r="R200" s="316">
        <f t="shared" si="1343"/>
        <v>0</v>
      </c>
      <c r="S200" s="149">
        <v>53924.081636749797</v>
      </c>
      <c r="T200" s="150">
        <v>53924.081636749797</v>
      </c>
      <c r="U200" s="150">
        <v>0</v>
      </c>
      <c r="V200" s="316">
        <f t="shared" si="1344"/>
        <v>0</v>
      </c>
      <c r="W200" s="319">
        <f t="shared" si="1400"/>
        <v>1012312.4679114828</v>
      </c>
      <c r="X200" s="153">
        <f t="shared" si="1401"/>
        <v>882305.53391148103</v>
      </c>
      <c r="Y200" s="153">
        <f t="shared" si="1402"/>
        <v>123789.99849999922</v>
      </c>
      <c r="Z200" s="316">
        <f t="shared" si="1348"/>
        <v>0.1222843760438832</v>
      </c>
      <c r="AC200" s="449"/>
      <c r="AD200" s="130" t="s">
        <v>18</v>
      </c>
      <c r="AE200" s="149">
        <v>147792.23399999921</v>
      </c>
      <c r="AF200" s="150">
        <v>95578.110999999568</v>
      </c>
      <c r="AG200" s="150">
        <v>50310.066000000079</v>
      </c>
      <c r="AH200" s="316">
        <f t="shared" si="1349"/>
        <v>0.34041075527690007</v>
      </c>
      <c r="AI200" s="149">
        <v>24758.842000000172</v>
      </c>
      <c r="AJ200" s="150">
        <v>20740.977000000174</v>
      </c>
      <c r="AK200" s="150">
        <v>3014.5810000000079</v>
      </c>
      <c r="AL200" s="316">
        <f t="shared" si="1350"/>
        <v>0.12175775426007351</v>
      </c>
      <c r="AM200" s="149">
        <v>0</v>
      </c>
      <c r="AN200" s="150">
        <v>0</v>
      </c>
      <c r="AO200" s="150">
        <v>0</v>
      </c>
      <c r="AP200" s="316">
        <f t="shared" si="1351"/>
        <v>0</v>
      </c>
      <c r="AQ200" s="149">
        <v>174.18421300000017</v>
      </c>
      <c r="AR200" s="150">
        <v>174.18421300000017</v>
      </c>
      <c r="AS200" s="150">
        <v>0</v>
      </c>
      <c r="AT200" s="316">
        <f t="shared" si="1352"/>
        <v>0</v>
      </c>
      <c r="AU200" s="149">
        <v>28382.91768999998</v>
      </c>
      <c r="AV200" s="150">
        <v>28382.91768999998</v>
      </c>
      <c r="AW200" s="150">
        <v>0</v>
      </c>
      <c r="AX200" s="316">
        <f t="shared" si="1353"/>
        <v>0</v>
      </c>
      <c r="AY200" s="319">
        <f t="shared" si="1403"/>
        <v>201108.17790299936</v>
      </c>
      <c r="AZ200" s="153">
        <f t="shared" si="1404"/>
        <v>144876.18990299973</v>
      </c>
      <c r="BA200" s="153">
        <f t="shared" si="1405"/>
        <v>53324.647000000085</v>
      </c>
      <c r="BB200" s="316">
        <f t="shared" si="1357"/>
        <v>0.26515404572816625</v>
      </c>
      <c r="BE200" s="449"/>
      <c r="BF200" s="130" t="s">
        <v>18</v>
      </c>
      <c r="BG200" s="320">
        <f t="shared" si="1406"/>
        <v>853735.72199998656</v>
      </c>
      <c r="BH200" s="321">
        <f t="shared" si="1407"/>
        <v>698404.52299998864</v>
      </c>
      <c r="BI200" s="321">
        <f t="shared" si="1408"/>
        <v>148251.87499999919</v>
      </c>
      <c r="BJ200" s="316">
        <f t="shared" si="1361"/>
        <v>0.17365078112545174</v>
      </c>
      <c r="BK200" s="320">
        <f t="shared" si="1409"/>
        <v>224891.67399999598</v>
      </c>
      <c r="BL200" s="321">
        <f t="shared" si="1410"/>
        <v>194117.82999999245</v>
      </c>
      <c r="BM200" s="321">
        <f t="shared" si="1411"/>
        <v>28499.592000000102</v>
      </c>
      <c r="BN200" s="316">
        <f t="shared" si="1365"/>
        <v>0.12672586536040731</v>
      </c>
      <c r="BO200" s="320">
        <f t="shared" si="1412"/>
        <v>26397.282999999999</v>
      </c>
      <c r="BP200" s="321">
        <f t="shared" si="1413"/>
        <v>26263.403999999999</v>
      </c>
      <c r="BQ200" s="321">
        <f t="shared" si="1414"/>
        <v>363.17849999999999</v>
      </c>
      <c r="BR200" s="316">
        <f t="shared" si="1369"/>
        <v>1.3758177309384454E-2</v>
      </c>
      <c r="BS200" s="320">
        <f t="shared" si="1415"/>
        <v>26088.967487749902</v>
      </c>
      <c r="BT200" s="321">
        <f t="shared" si="1416"/>
        <v>26088.967487749902</v>
      </c>
      <c r="BU200" s="321">
        <f t="shared" si="1417"/>
        <v>0</v>
      </c>
      <c r="BV200" s="316">
        <f t="shared" si="1373"/>
        <v>0</v>
      </c>
      <c r="BW200" s="320">
        <f t="shared" si="1418"/>
        <v>82306.999326749778</v>
      </c>
      <c r="BX200" s="321">
        <f t="shared" si="1419"/>
        <v>82306.999326749778</v>
      </c>
      <c r="BY200" s="321">
        <f t="shared" si="1420"/>
        <v>0</v>
      </c>
      <c r="BZ200" s="316">
        <f t="shared" si="1377"/>
        <v>0</v>
      </c>
      <c r="CA200" s="319">
        <f t="shared" si="1421"/>
        <v>1213420.6458144821</v>
      </c>
      <c r="CB200" s="153">
        <f t="shared" si="1422"/>
        <v>1027181.7238144807</v>
      </c>
      <c r="CC200" s="153">
        <f t="shared" si="1423"/>
        <v>177114.64549999929</v>
      </c>
      <c r="CD200" s="316">
        <f t="shared" si="1381"/>
        <v>0.14596310530147188</v>
      </c>
    </row>
    <row r="201" spans="1:82">
      <c r="A201" s="449"/>
      <c r="B201" s="131" t="s">
        <v>19</v>
      </c>
      <c r="C201" s="156">
        <v>943309.60199998587</v>
      </c>
      <c r="D201" s="157">
        <v>791190.62099999411</v>
      </c>
      <c r="E201" s="157">
        <v>145466.28799999756</v>
      </c>
      <c r="F201" s="322">
        <f t="shared" si="1340"/>
        <v>0.1542084249874939</v>
      </c>
      <c r="G201" s="156">
        <v>169495.10399999519</v>
      </c>
      <c r="H201" s="157">
        <v>141144.70999999749</v>
      </c>
      <c r="I201" s="157">
        <v>27313.363000000245</v>
      </c>
      <c r="J201" s="322">
        <f t="shared" si="1341"/>
        <v>0.16114543933965797</v>
      </c>
      <c r="K201" s="156">
        <v>27173.391</v>
      </c>
      <c r="L201" s="157">
        <v>27157.3505</v>
      </c>
      <c r="M201" s="157">
        <v>136.499</v>
      </c>
      <c r="N201" s="322">
        <f t="shared" si="1342"/>
        <v>5.0232597028468029E-3</v>
      </c>
      <c r="O201" s="156">
        <v>21607.56509</v>
      </c>
      <c r="P201" s="157">
        <v>21607.56509</v>
      </c>
      <c r="Q201" s="157">
        <v>0</v>
      </c>
      <c r="R201" s="322">
        <f t="shared" si="1343"/>
        <v>0</v>
      </c>
      <c r="S201" s="156">
        <v>31222.400670000003</v>
      </c>
      <c r="T201" s="157">
        <v>31222.400670000003</v>
      </c>
      <c r="U201" s="157">
        <v>0</v>
      </c>
      <c r="V201" s="322">
        <f t="shared" si="1344"/>
        <v>0</v>
      </c>
      <c r="W201" s="325">
        <f t="shared" si="1400"/>
        <v>1192808.062759981</v>
      </c>
      <c r="X201" s="160">
        <f t="shared" si="1401"/>
        <v>1012322.6472599916</v>
      </c>
      <c r="Y201" s="160">
        <f t="shared" si="1402"/>
        <v>172916.14999999781</v>
      </c>
      <c r="Z201" s="322">
        <f t="shared" si="1348"/>
        <v>0.14496561131544958</v>
      </c>
      <c r="AC201" s="449"/>
      <c r="AD201" s="131" t="s">
        <v>19</v>
      </c>
      <c r="AE201" s="156">
        <v>221384.63499999428</v>
      </c>
      <c r="AF201" s="157">
        <v>154195.07699999824</v>
      </c>
      <c r="AG201" s="157">
        <v>64911.177999999541</v>
      </c>
      <c r="AH201" s="322">
        <f t="shared" si="1349"/>
        <v>0.29320543406276239</v>
      </c>
      <c r="AI201" s="156">
        <v>18500.537000000008</v>
      </c>
      <c r="AJ201" s="157">
        <v>14672.476000000004</v>
      </c>
      <c r="AK201" s="157">
        <v>3194.7219999999966</v>
      </c>
      <c r="AL201" s="322">
        <f t="shared" si="1350"/>
        <v>0.17268266321134329</v>
      </c>
      <c r="AM201" s="156">
        <v>0</v>
      </c>
      <c r="AN201" s="157">
        <v>0</v>
      </c>
      <c r="AO201" s="157">
        <v>0</v>
      </c>
      <c r="AP201" s="322">
        <f t="shared" si="1351"/>
        <v>0</v>
      </c>
      <c r="AQ201" s="156">
        <v>433.24857699999939</v>
      </c>
      <c r="AR201" s="157">
        <v>433.24857699999939</v>
      </c>
      <c r="AS201" s="157">
        <v>0</v>
      </c>
      <c r="AT201" s="322">
        <f t="shared" si="1352"/>
        <v>0</v>
      </c>
      <c r="AU201" s="156">
        <v>35926.511620999991</v>
      </c>
      <c r="AV201" s="157">
        <v>35926.511620999991</v>
      </c>
      <c r="AW201" s="157">
        <v>0</v>
      </c>
      <c r="AX201" s="322">
        <f t="shared" si="1353"/>
        <v>0</v>
      </c>
      <c r="AY201" s="325">
        <f t="shared" si="1403"/>
        <v>276244.93219799426</v>
      </c>
      <c r="AZ201" s="160">
        <f t="shared" si="1404"/>
        <v>205227.31319799821</v>
      </c>
      <c r="BA201" s="160">
        <f t="shared" si="1405"/>
        <v>68105.899999999543</v>
      </c>
      <c r="BB201" s="322">
        <f t="shared" si="1357"/>
        <v>0.24654171737415148</v>
      </c>
      <c r="BE201" s="449"/>
      <c r="BF201" s="131" t="s">
        <v>19</v>
      </c>
      <c r="BG201" s="326">
        <f t="shared" si="1406"/>
        <v>1164694.2369999802</v>
      </c>
      <c r="BH201" s="327">
        <f t="shared" si="1407"/>
        <v>945385.69799999241</v>
      </c>
      <c r="BI201" s="327">
        <f t="shared" si="1408"/>
        <v>210377.4659999971</v>
      </c>
      <c r="BJ201" s="322">
        <f t="shared" si="1361"/>
        <v>0.18062892329740332</v>
      </c>
      <c r="BK201" s="326">
        <f t="shared" si="1409"/>
        <v>187995.6409999952</v>
      </c>
      <c r="BL201" s="327">
        <f t="shared" si="1410"/>
        <v>155817.18599999748</v>
      </c>
      <c r="BM201" s="327">
        <f t="shared" si="1411"/>
        <v>30508.085000000243</v>
      </c>
      <c r="BN201" s="322">
        <f t="shared" si="1365"/>
        <v>0.16228081054284138</v>
      </c>
      <c r="BO201" s="326">
        <f t="shared" si="1412"/>
        <v>27173.391</v>
      </c>
      <c r="BP201" s="327">
        <f t="shared" si="1413"/>
        <v>27157.3505</v>
      </c>
      <c r="BQ201" s="327">
        <f t="shared" si="1414"/>
        <v>136.499</v>
      </c>
      <c r="BR201" s="322">
        <f t="shared" si="1369"/>
        <v>5.0232597028468029E-3</v>
      </c>
      <c r="BS201" s="326">
        <f t="shared" si="1415"/>
        <v>22040.813666999999</v>
      </c>
      <c r="BT201" s="327">
        <f t="shared" si="1416"/>
        <v>22040.813666999999</v>
      </c>
      <c r="BU201" s="327">
        <f t="shared" si="1417"/>
        <v>0</v>
      </c>
      <c r="BV201" s="322">
        <f t="shared" si="1373"/>
        <v>0</v>
      </c>
      <c r="BW201" s="326">
        <f t="shared" si="1418"/>
        <v>67148.912290999986</v>
      </c>
      <c r="BX201" s="327">
        <f t="shared" si="1419"/>
        <v>67148.912290999986</v>
      </c>
      <c r="BY201" s="327">
        <f t="shared" si="1420"/>
        <v>0</v>
      </c>
      <c r="BZ201" s="322">
        <f t="shared" si="1377"/>
        <v>0</v>
      </c>
      <c r="CA201" s="325">
        <f t="shared" si="1421"/>
        <v>1469052.9949579753</v>
      </c>
      <c r="CB201" s="160">
        <f t="shared" si="1422"/>
        <v>1217549.9604579897</v>
      </c>
      <c r="CC201" s="160">
        <f t="shared" si="1423"/>
        <v>241022.04999999737</v>
      </c>
      <c r="CD201" s="322">
        <f t="shared" si="1381"/>
        <v>0.16406627318907049</v>
      </c>
    </row>
    <row r="202" spans="1:82" ht="15">
      <c r="A202" s="449"/>
      <c r="B202" s="132" t="s">
        <v>20</v>
      </c>
      <c r="C202" s="328">
        <f t="shared" ref="C202:E202" si="1424">IF(COUNT(C199:C201)=0,"",SUM(C199:C201))</f>
        <v>2507660.1519999672</v>
      </c>
      <c r="D202" s="167">
        <f t="shared" si="1424"/>
        <v>2160547.8979999637</v>
      </c>
      <c r="E202" s="167">
        <f t="shared" si="1424"/>
        <v>330059.71799999534</v>
      </c>
      <c r="F202" s="329">
        <f t="shared" si="1340"/>
        <v>0.13162059369837595</v>
      </c>
      <c r="G202" s="328">
        <f t="shared" ref="G202:I202" si="1425">IF(COUNT(G199:G201)=0,"",SUM(G199:G201))</f>
        <v>510828.38799999398</v>
      </c>
      <c r="H202" s="167">
        <f t="shared" si="1425"/>
        <v>434102.0219999929</v>
      </c>
      <c r="I202" s="167">
        <f t="shared" si="1425"/>
        <v>73479.803000000466</v>
      </c>
      <c r="J202" s="329">
        <f t="shared" si="1341"/>
        <v>0.14384440004928101</v>
      </c>
      <c r="K202" s="328">
        <f t="shared" ref="K202:M202" si="1426">IF(COUNT(K199:K201)=0,"",SUM(K199:K201))</f>
        <v>73745.468500000003</v>
      </c>
      <c r="L202" s="167">
        <f t="shared" si="1426"/>
        <v>73054.368499999997</v>
      </c>
      <c r="M202" s="167">
        <f t="shared" si="1426"/>
        <v>1286.5550000000001</v>
      </c>
      <c r="N202" s="329">
        <f t="shared" si="1342"/>
        <v>1.7445885505493804E-2</v>
      </c>
      <c r="O202" s="328">
        <f t="shared" ref="O202:Q202" si="1427">IF(COUNT(O199:O201)=0,"",SUM(O199:O201))</f>
        <v>81969.748364749903</v>
      </c>
      <c r="P202" s="167">
        <f t="shared" si="1427"/>
        <v>81969.748364749903</v>
      </c>
      <c r="Q202" s="167">
        <f t="shared" si="1427"/>
        <v>0</v>
      </c>
      <c r="R202" s="329">
        <f t="shared" si="1343"/>
        <v>0</v>
      </c>
      <c r="S202" s="328">
        <f t="shared" ref="S202:U202" si="1428">IF(COUNT(S199:S201)=0,"",SUM(S199:S201))</f>
        <v>139482.7429567498</v>
      </c>
      <c r="T202" s="167">
        <f t="shared" si="1428"/>
        <v>139482.7429567498</v>
      </c>
      <c r="U202" s="167">
        <f t="shared" si="1428"/>
        <v>0</v>
      </c>
      <c r="V202" s="329">
        <f t="shared" si="1344"/>
        <v>0</v>
      </c>
      <c r="W202" s="330">
        <f t="shared" ref="W202:Y202" si="1429">IF(COUNT(W199:W201)=0,"",SUM(W199:W201))</f>
        <v>3313686.4998214613</v>
      </c>
      <c r="X202" s="166">
        <f t="shared" si="1429"/>
        <v>2889156.7798214564</v>
      </c>
      <c r="Y202" s="166">
        <f t="shared" si="1429"/>
        <v>404826.07599999587</v>
      </c>
      <c r="Z202" s="329">
        <f t="shared" si="1348"/>
        <v>0.12216788643759981</v>
      </c>
      <c r="AC202" s="449"/>
      <c r="AD202" s="132" t="s">
        <v>20</v>
      </c>
      <c r="AE202" s="328">
        <f t="shared" ref="AE202:AG202" si="1430">IF(COUNT(AE199:AE201)=0,"",SUM(AE199:AE201))</f>
        <v>572981.93699999305</v>
      </c>
      <c r="AF202" s="167">
        <f t="shared" si="1430"/>
        <v>405534.3149999982</v>
      </c>
      <c r="AG202" s="167">
        <f t="shared" si="1430"/>
        <v>159635.18699999963</v>
      </c>
      <c r="AH202" s="329">
        <f t="shared" si="1349"/>
        <v>0.27860422238755767</v>
      </c>
      <c r="AI202" s="328">
        <f t="shared" ref="AI202:AK202" si="1431">IF(COUNT(AI199:AI201)=0,"",SUM(AI199:AI201))</f>
        <v>62726.641000000294</v>
      </c>
      <c r="AJ202" s="167">
        <f t="shared" si="1431"/>
        <v>51625.804000000207</v>
      </c>
      <c r="AK202" s="167">
        <f t="shared" si="1431"/>
        <v>8747.497999999996</v>
      </c>
      <c r="AL202" s="329">
        <f t="shared" si="1350"/>
        <v>0.13945427111265141</v>
      </c>
      <c r="AM202" s="328">
        <f t="shared" ref="AM202:AO202" si="1432">IF(COUNT(AM199:AM201)=0,"",SUM(AM199:AM201))</f>
        <v>0</v>
      </c>
      <c r="AN202" s="167">
        <f t="shared" si="1432"/>
        <v>0</v>
      </c>
      <c r="AO202" s="167">
        <f t="shared" si="1432"/>
        <v>0</v>
      </c>
      <c r="AP202" s="329">
        <f t="shared" si="1351"/>
        <v>0</v>
      </c>
      <c r="AQ202" s="328">
        <f t="shared" ref="AQ202:AS202" si="1433">IF(COUNT(AQ199:AQ201)=0,"",SUM(AQ199:AQ201))</f>
        <v>1223.350009999999</v>
      </c>
      <c r="AR202" s="167">
        <f t="shared" si="1433"/>
        <v>1223.350009999999</v>
      </c>
      <c r="AS202" s="167">
        <f t="shared" si="1433"/>
        <v>0</v>
      </c>
      <c r="AT202" s="329">
        <f t="shared" si="1352"/>
        <v>0</v>
      </c>
      <c r="AU202" s="328">
        <f t="shared" ref="AU202:AW202" si="1434">IF(COUNT(AU199:AU201)=0,"",SUM(AU199:AU201))</f>
        <v>99754.367489999975</v>
      </c>
      <c r="AV202" s="167">
        <f t="shared" si="1434"/>
        <v>99754.367489999975</v>
      </c>
      <c r="AW202" s="167">
        <f t="shared" si="1434"/>
        <v>0</v>
      </c>
      <c r="AX202" s="329">
        <f t="shared" si="1353"/>
        <v>0</v>
      </c>
      <c r="AY202" s="330">
        <f t="shared" ref="AY202:BA202" si="1435">IF(COUNT(AY199:AY201)=0,"",SUM(AY199:AY201))</f>
        <v>736686.29549999326</v>
      </c>
      <c r="AZ202" s="166">
        <f t="shared" si="1435"/>
        <v>558137.83649999835</v>
      </c>
      <c r="BA202" s="166">
        <f t="shared" si="1435"/>
        <v>168382.68499999965</v>
      </c>
      <c r="BB202" s="329">
        <f t="shared" si="1357"/>
        <v>0.22856769024828585</v>
      </c>
      <c r="BE202" s="449"/>
      <c r="BF202" s="132" t="s">
        <v>20</v>
      </c>
      <c r="BG202" s="328">
        <f t="shared" ref="BG202:BI202" si="1436">IF(COUNT(BG199:BG201)=0,"",SUM(BG199:BG201))</f>
        <v>3080642.0889999606</v>
      </c>
      <c r="BH202" s="167">
        <f t="shared" si="1436"/>
        <v>2566082.2129999618</v>
      </c>
      <c r="BI202" s="167">
        <f t="shared" si="1436"/>
        <v>489694.90499999502</v>
      </c>
      <c r="BJ202" s="329">
        <f t="shared" si="1361"/>
        <v>0.15895871407735002</v>
      </c>
      <c r="BK202" s="328">
        <f t="shared" ref="BK202:BM202" si="1437">IF(COUNT(BK199:BK201)=0,"",SUM(BK199:BK201))</f>
        <v>573555.02899999439</v>
      </c>
      <c r="BL202" s="167">
        <f t="shared" si="1437"/>
        <v>485727.82599999307</v>
      </c>
      <c r="BM202" s="167">
        <f t="shared" si="1437"/>
        <v>82227.301000000458</v>
      </c>
      <c r="BN202" s="329">
        <f t="shared" si="1365"/>
        <v>0.14336427516530634</v>
      </c>
      <c r="BO202" s="328">
        <f t="shared" ref="BO202:BQ202" si="1438">IF(COUNT(BO199:BO201)=0,"",SUM(BO199:BO201))</f>
        <v>73745.468500000003</v>
      </c>
      <c r="BP202" s="167">
        <f t="shared" si="1438"/>
        <v>73054.368499999997</v>
      </c>
      <c r="BQ202" s="167">
        <f t="shared" si="1438"/>
        <v>1286.5550000000001</v>
      </c>
      <c r="BR202" s="329">
        <f t="shared" si="1369"/>
        <v>1.7445885505493804E-2</v>
      </c>
      <c r="BS202" s="328">
        <f t="shared" ref="BS202:BU202" si="1439">IF(COUNT(BS199:BS201)=0,"",SUM(BS199:BS201))</f>
        <v>83193.098374749898</v>
      </c>
      <c r="BT202" s="167">
        <f t="shared" si="1439"/>
        <v>83193.098374749898</v>
      </c>
      <c r="BU202" s="167">
        <f t="shared" si="1439"/>
        <v>0</v>
      </c>
      <c r="BV202" s="329">
        <f t="shared" si="1373"/>
        <v>0</v>
      </c>
      <c r="BW202" s="328">
        <f t="shared" ref="BW202:BY202" si="1440">IF(COUNT(BW199:BW201)=0,"",SUM(BW199:BW201))</f>
        <v>239237.11044674975</v>
      </c>
      <c r="BX202" s="167">
        <f t="shared" si="1440"/>
        <v>239237.11044674975</v>
      </c>
      <c r="BY202" s="167">
        <f t="shared" si="1440"/>
        <v>0</v>
      </c>
      <c r="BZ202" s="329">
        <f t="shared" si="1377"/>
        <v>0</v>
      </c>
      <c r="CA202" s="330">
        <f t="shared" ref="CA202:CC202" si="1441">IF(COUNT(CA199:CA201)=0,"",SUM(CA199:CA201))</f>
        <v>4050372.7953214543</v>
      </c>
      <c r="CB202" s="166">
        <f t="shared" si="1441"/>
        <v>3447294.6163214548</v>
      </c>
      <c r="CC202" s="166">
        <f t="shared" si="1441"/>
        <v>573208.76099999552</v>
      </c>
      <c r="CD202" s="329">
        <f t="shared" si="1381"/>
        <v>0.14152000074217941</v>
      </c>
    </row>
    <row r="203" spans="1:82">
      <c r="A203" s="449"/>
      <c r="B203" s="129" t="s">
        <v>21</v>
      </c>
      <c r="C203" s="170">
        <v>722928.90199998242</v>
      </c>
      <c r="D203" s="171">
        <v>659631.69199997303</v>
      </c>
      <c r="E203" s="171">
        <v>59719.572999999225</v>
      </c>
      <c r="F203" s="331">
        <f t="shared" si="1340"/>
        <v>8.2607809474465693E-2</v>
      </c>
      <c r="G203" s="170">
        <v>175074.32599999179</v>
      </c>
      <c r="H203" s="171">
        <v>155467.4259999957</v>
      </c>
      <c r="I203" s="171">
        <v>18581.40700000005</v>
      </c>
      <c r="J203" s="331">
        <f t="shared" si="1341"/>
        <v>0.10613439117281492</v>
      </c>
      <c r="K203" s="170">
        <v>29202</v>
      </c>
      <c r="L203" s="171">
        <v>28963.955000000002</v>
      </c>
      <c r="M203" s="171">
        <v>125.307</v>
      </c>
      <c r="N203" s="331">
        <f t="shared" si="1342"/>
        <v>4.2910417094719541E-3</v>
      </c>
      <c r="O203" s="170">
        <v>19063.592760999956</v>
      </c>
      <c r="P203" s="171">
        <v>19063.592760999956</v>
      </c>
      <c r="Q203" s="171">
        <v>0</v>
      </c>
      <c r="R203" s="331">
        <f t="shared" si="1343"/>
        <v>0</v>
      </c>
      <c r="S203" s="170">
        <v>25262.179655999953</v>
      </c>
      <c r="T203" s="171">
        <v>25262.179655999953</v>
      </c>
      <c r="U203" s="171">
        <v>0</v>
      </c>
      <c r="V203" s="331">
        <f t="shared" si="1344"/>
        <v>0</v>
      </c>
      <c r="W203" s="334">
        <f t="shared" ref="W203:W205" si="1442">IF(COUNT(C203,G203,K203,O203,S203)&lt;5,"",SUM(C203,G203,K203,O203,S203))</f>
        <v>971531.00041697419</v>
      </c>
      <c r="X203" s="174">
        <f t="shared" ref="X203:X205" si="1443">IF(COUNT(D203,H203,L203,P203,T203)&lt;5,"",SUM(D203,H203,L203,P203,T203))</f>
        <v>888388.84541696857</v>
      </c>
      <c r="Y203" s="174">
        <f t="shared" ref="Y203:Y205" si="1444">IF(COUNT(E203,I203,M203,Q203,U203)&lt;5,"",SUM(E203,I203,M203,Q203,U203))</f>
        <v>78426.286999999284</v>
      </c>
      <c r="Z203" s="331">
        <f t="shared" si="1348"/>
        <v>8.0724430786397225E-2</v>
      </c>
      <c r="AC203" s="449"/>
      <c r="AD203" s="129" t="s">
        <v>21</v>
      </c>
      <c r="AE203" s="170">
        <v>154736.7500000014</v>
      </c>
      <c r="AF203" s="171">
        <v>132041.12500000052</v>
      </c>
      <c r="AG203" s="171">
        <v>21862.037000000055</v>
      </c>
      <c r="AH203" s="331">
        <f t="shared" si="1349"/>
        <v>0.14128535722767771</v>
      </c>
      <c r="AI203" s="170">
        <v>17277.289000000022</v>
      </c>
      <c r="AJ203" s="171">
        <v>16209.844000000001</v>
      </c>
      <c r="AK203" s="171">
        <v>792.92199999999877</v>
      </c>
      <c r="AL203" s="331">
        <f t="shared" si="1350"/>
        <v>4.5893889949979866E-2</v>
      </c>
      <c r="AM203" s="170">
        <v>0</v>
      </c>
      <c r="AN203" s="171">
        <v>0</v>
      </c>
      <c r="AO203" s="171">
        <v>0</v>
      </c>
      <c r="AP203" s="331">
        <f t="shared" si="1351"/>
        <v>0</v>
      </c>
      <c r="AQ203" s="170">
        <v>269.19838300000021</v>
      </c>
      <c r="AR203" s="171">
        <v>269.19838300000021</v>
      </c>
      <c r="AS203" s="171">
        <v>0</v>
      </c>
      <c r="AT203" s="331">
        <f t="shared" si="1352"/>
        <v>0</v>
      </c>
      <c r="AU203" s="170">
        <v>35841.060227000053</v>
      </c>
      <c r="AV203" s="171">
        <v>35841.060227000053</v>
      </c>
      <c r="AW203" s="171">
        <v>0</v>
      </c>
      <c r="AX203" s="331">
        <f t="shared" si="1353"/>
        <v>0</v>
      </c>
      <c r="AY203" s="334">
        <f t="shared" ref="AY203:AY205" si="1445">IF(COUNT(AE203,AI203,AM203,AQ203,AU203)&lt;5,"",SUM(AE203,AI203,AM203,AQ203,AU203))</f>
        <v>208124.29761000146</v>
      </c>
      <c r="AZ203" s="174">
        <f t="shared" ref="AZ203:AZ205" si="1446">IF(COUNT(AF203,AJ203,AN203,AR203,AV203)&lt;5,"",SUM(AF203,AJ203,AN203,AR203,AV203))</f>
        <v>184361.22761000058</v>
      </c>
      <c r="BA203" s="174">
        <f t="shared" ref="BA203:BA205" si="1447">IF(COUNT(AG203,AK203,AO203,AS203,AW203)&lt;5,"",SUM(AG203,AK203,AO203,AS203,AW203))</f>
        <v>22654.959000000053</v>
      </c>
      <c r="BB203" s="331">
        <f t="shared" si="1357"/>
        <v>0.10885302321813753</v>
      </c>
      <c r="BE203" s="449"/>
      <c r="BF203" s="129" t="s">
        <v>21</v>
      </c>
      <c r="BG203" s="335">
        <f t="shared" ref="BG203:BG205" si="1448">IF(COUNT(C203, AE203)&lt;2, "", C203+AE203)</f>
        <v>877665.65199998382</v>
      </c>
      <c r="BH203" s="336">
        <f t="shared" ref="BH203:BH205" si="1449">IF(COUNT(D203, AF203)&lt;2, "", D203+AF203)</f>
        <v>791672.8169999735</v>
      </c>
      <c r="BI203" s="336">
        <f t="shared" ref="BI203:BI205" si="1450">IF(COUNT(E203, AG203)&lt;2, "", E203+AG203)</f>
        <v>81581.609999999288</v>
      </c>
      <c r="BJ203" s="331">
        <f t="shared" si="1361"/>
        <v>9.2952948328437937E-2</v>
      </c>
      <c r="BK203" s="335">
        <f t="shared" ref="BK203:BK205" si="1451">IF(COUNT(G203, AI203)&lt;2, "", G203+AI203)</f>
        <v>192351.61499999181</v>
      </c>
      <c r="BL203" s="336">
        <f t="shared" ref="BL203:BL205" si="1452">IF(COUNT(H203, AJ203)&lt;2, "", H203+AJ203)</f>
        <v>171677.26999999571</v>
      </c>
      <c r="BM203" s="336">
        <f t="shared" ref="BM203:BM205" si="1453">IF(COUNT(I203, AK203)&lt;2, "", I203+AK203)</f>
        <v>19374.329000000049</v>
      </c>
      <c r="BN203" s="331">
        <f t="shared" si="1365"/>
        <v>0.10072350575273763</v>
      </c>
      <c r="BO203" s="335">
        <f t="shared" ref="BO203:BO205" si="1454">IF(COUNT(K203, AM203)&lt;2, "", K203+AM203)</f>
        <v>29202</v>
      </c>
      <c r="BP203" s="336">
        <f t="shared" ref="BP203:BP205" si="1455">IF(COUNT(L203, AN203)&lt;2, "", L203+AN203)</f>
        <v>28963.955000000002</v>
      </c>
      <c r="BQ203" s="336">
        <f t="shared" ref="BQ203:BQ205" si="1456">IF(COUNT(M203, AO203)&lt;2, "", M203+AO203)</f>
        <v>125.307</v>
      </c>
      <c r="BR203" s="331">
        <f t="shared" si="1369"/>
        <v>4.2910417094719541E-3</v>
      </c>
      <c r="BS203" s="335">
        <f t="shared" ref="BS203:BS205" si="1457">IF(COUNT(O203, AQ203)&lt;2, "", O203+AQ203)</f>
        <v>19332.791143999955</v>
      </c>
      <c r="BT203" s="336">
        <f t="shared" ref="BT203:BT205" si="1458">IF(COUNT(P203, AR203)&lt;2, "", P203+AR203)</f>
        <v>19332.791143999955</v>
      </c>
      <c r="BU203" s="336">
        <f t="shared" ref="BU203:BU205" si="1459">IF(COUNT(Q203, AS203)&lt;2, "", Q203+AS203)</f>
        <v>0</v>
      </c>
      <c r="BV203" s="331">
        <f t="shared" si="1373"/>
        <v>0</v>
      </c>
      <c r="BW203" s="335">
        <f t="shared" ref="BW203:BW205" si="1460">IF(COUNT(S203, AU203)&lt;2, "", S203+AU203)</f>
        <v>61103.239883000002</v>
      </c>
      <c r="BX203" s="336">
        <f t="shared" ref="BX203:BX205" si="1461">IF(COUNT(T203, AV203)&lt;2, "", T203+AV203)</f>
        <v>61103.239883000002</v>
      </c>
      <c r="BY203" s="336">
        <f t="shared" ref="BY203:BY205" si="1462">IF(COUNT(U203, AW203)&lt;2, "", U203+AW203)</f>
        <v>0</v>
      </c>
      <c r="BZ203" s="331">
        <f t="shared" si="1377"/>
        <v>0</v>
      </c>
      <c r="CA203" s="334">
        <f t="shared" ref="CA203:CA205" si="1463">IF(COUNT(BG203,BK203,BO203,BS203,BW203)&lt;5,"",SUM(BG203,BK203,BO203,BS203,BW203))</f>
        <v>1179655.2980269755</v>
      </c>
      <c r="CB203" s="174">
        <f t="shared" ref="CB203:CB205" si="1464">IF(COUNT(BH203,BL203,BP203,BT203,BX203)&lt;5,"",SUM(BH203,BL203,BP203,BT203,BX203))</f>
        <v>1072750.0730269691</v>
      </c>
      <c r="CC203" s="174">
        <f t="shared" ref="CC203:CC205" si="1465">IF(COUNT(BI203,BM203,BQ203,BU203,BY203)&lt;5,"",SUM(BI203,BM203,BQ203,BU203,BY203))</f>
        <v>101081.24599999934</v>
      </c>
      <c r="CD203" s="331">
        <f t="shared" si="1381"/>
        <v>8.5687103825212413E-2</v>
      </c>
    </row>
    <row r="204" spans="1:82">
      <c r="A204" s="449"/>
      <c r="B204" s="130" t="s">
        <v>22</v>
      </c>
      <c r="C204" s="149">
        <v>894725.86900005187</v>
      </c>
      <c r="D204" s="150">
        <v>733775.44100003061</v>
      </c>
      <c r="E204" s="150">
        <v>156152.97699999713</v>
      </c>
      <c r="F204" s="316">
        <f t="shared" si="1340"/>
        <v>0.17452605586839032</v>
      </c>
      <c r="G204" s="149">
        <v>157685.70499999431</v>
      </c>
      <c r="H204" s="150">
        <v>131588.41100000433</v>
      </c>
      <c r="I204" s="150">
        <v>25500.588000000174</v>
      </c>
      <c r="J204" s="316">
        <f t="shared" si="1341"/>
        <v>0.16171781709699742</v>
      </c>
      <c r="K204" s="149">
        <v>26469.674999999999</v>
      </c>
      <c r="L204" s="150">
        <v>25769.155999999999</v>
      </c>
      <c r="M204" s="150">
        <v>740.45249999999999</v>
      </c>
      <c r="N204" s="316">
        <f t="shared" si="1342"/>
        <v>2.7973615089720596E-2</v>
      </c>
      <c r="O204" s="149">
        <v>6953.31</v>
      </c>
      <c r="P204" s="150">
        <v>6953.31</v>
      </c>
      <c r="Q204" s="150">
        <v>0</v>
      </c>
      <c r="R204" s="316">
        <f t="shared" si="1343"/>
        <v>0</v>
      </c>
      <c r="S204" s="149">
        <v>57687.244109999985</v>
      </c>
      <c r="T204" s="150">
        <v>57687.244109999985</v>
      </c>
      <c r="U204" s="150">
        <v>0</v>
      </c>
      <c r="V204" s="316">
        <f t="shared" si="1344"/>
        <v>0</v>
      </c>
      <c r="W204" s="319">
        <f t="shared" si="1442"/>
        <v>1143521.8031100463</v>
      </c>
      <c r="X204" s="153">
        <f t="shared" si="1443"/>
        <v>955773.56211003487</v>
      </c>
      <c r="Y204" s="153">
        <f t="shared" si="1444"/>
        <v>182394.01749999731</v>
      </c>
      <c r="Z204" s="316">
        <f t="shared" si="1348"/>
        <v>0.15950200250134164</v>
      </c>
      <c r="AC204" s="449"/>
      <c r="AD204" s="130" t="s">
        <v>22</v>
      </c>
      <c r="AE204" s="149">
        <v>197281.8119999929</v>
      </c>
      <c r="AF204" s="150">
        <v>144591.49599999731</v>
      </c>
      <c r="AG204" s="150">
        <v>50415.497999999883</v>
      </c>
      <c r="AH204" s="316">
        <f t="shared" si="1349"/>
        <v>0.25555066373782948</v>
      </c>
      <c r="AI204" s="149">
        <v>16873.13900000009</v>
      </c>
      <c r="AJ204" s="150">
        <v>13842.452000000056</v>
      </c>
      <c r="AK204" s="150">
        <v>2373.6480000000047</v>
      </c>
      <c r="AL204" s="316">
        <f t="shared" si="1350"/>
        <v>0.14067613619493041</v>
      </c>
      <c r="AM204" s="149">
        <v>0</v>
      </c>
      <c r="AN204" s="150">
        <v>0</v>
      </c>
      <c r="AO204" s="150">
        <v>0</v>
      </c>
      <c r="AP204" s="316">
        <f t="shared" si="1351"/>
        <v>0</v>
      </c>
      <c r="AQ204" s="149">
        <v>261.69676300000015</v>
      </c>
      <c r="AR204" s="150">
        <v>261.69676300000015</v>
      </c>
      <c r="AS204" s="150">
        <v>0</v>
      </c>
      <c r="AT204" s="316">
        <f t="shared" si="1352"/>
        <v>0</v>
      </c>
      <c r="AU204" s="149">
        <v>36790.721959999995</v>
      </c>
      <c r="AV204" s="150">
        <v>36790.721959999995</v>
      </c>
      <c r="AW204" s="150">
        <v>0</v>
      </c>
      <c r="AX204" s="316">
        <f t="shared" si="1353"/>
        <v>0</v>
      </c>
      <c r="AY204" s="319">
        <f t="shared" si="1445"/>
        <v>251207.369722993</v>
      </c>
      <c r="AZ204" s="153">
        <f t="shared" si="1446"/>
        <v>195486.36672299737</v>
      </c>
      <c r="BA204" s="153">
        <f t="shared" si="1447"/>
        <v>52789.145999999892</v>
      </c>
      <c r="BB204" s="316">
        <f t="shared" si="1357"/>
        <v>0.21014170905181093</v>
      </c>
      <c r="BE204" s="449"/>
      <c r="BF204" s="130" t="s">
        <v>22</v>
      </c>
      <c r="BG204" s="320">
        <f t="shared" si="1448"/>
        <v>1092007.6810000448</v>
      </c>
      <c r="BH204" s="321">
        <f t="shared" si="1449"/>
        <v>878366.93700002786</v>
      </c>
      <c r="BI204" s="321">
        <f t="shared" si="1450"/>
        <v>206568.47499999701</v>
      </c>
      <c r="BJ204" s="316">
        <f t="shared" si="1361"/>
        <v>0.18916393958953165</v>
      </c>
      <c r="BK204" s="320">
        <f t="shared" si="1451"/>
        <v>174558.84399999439</v>
      </c>
      <c r="BL204" s="321">
        <f t="shared" si="1452"/>
        <v>145430.86300000438</v>
      </c>
      <c r="BM204" s="321">
        <f t="shared" si="1453"/>
        <v>27874.236000000179</v>
      </c>
      <c r="BN204" s="316">
        <f t="shared" si="1365"/>
        <v>0.159683894331937</v>
      </c>
      <c r="BO204" s="320">
        <f t="shared" si="1454"/>
        <v>26469.674999999999</v>
      </c>
      <c r="BP204" s="321">
        <f t="shared" si="1455"/>
        <v>25769.155999999999</v>
      </c>
      <c r="BQ204" s="321">
        <f t="shared" si="1456"/>
        <v>740.45249999999999</v>
      </c>
      <c r="BR204" s="316">
        <f t="shared" si="1369"/>
        <v>2.7973615089720596E-2</v>
      </c>
      <c r="BS204" s="320">
        <f t="shared" si="1457"/>
        <v>7215.0067630000003</v>
      </c>
      <c r="BT204" s="321">
        <f t="shared" si="1458"/>
        <v>7215.0067630000003</v>
      </c>
      <c r="BU204" s="321">
        <f t="shared" si="1459"/>
        <v>0</v>
      </c>
      <c r="BV204" s="316">
        <f t="shared" si="1373"/>
        <v>0</v>
      </c>
      <c r="BW204" s="320">
        <f t="shared" si="1460"/>
        <v>94477.96606999998</v>
      </c>
      <c r="BX204" s="321">
        <f t="shared" si="1461"/>
        <v>94477.96606999998</v>
      </c>
      <c r="BY204" s="321">
        <f t="shared" si="1462"/>
        <v>0</v>
      </c>
      <c r="BZ204" s="316">
        <f t="shared" si="1377"/>
        <v>0</v>
      </c>
      <c r="CA204" s="319">
        <f t="shared" si="1463"/>
        <v>1394729.1728330394</v>
      </c>
      <c r="CB204" s="153">
        <f t="shared" si="1464"/>
        <v>1151259.9288330323</v>
      </c>
      <c r="CC204" s="153">
        <f t="shared" si="1465"/>
        <v>235183.1634999972</v>
      </c>
      <c r="CD204" s="316">
        <f t="shared" si="1381"/>
        <v>0.16862281802156767</v>
      </c>
    </row>
    <row r="205" spans="1:82">
      <c r="A205" s="449"/>
      <c r="B205" s="131" t="s">
        <v>23</v>
      </c>
      <c r="C205" s="156">
        <v>1141461.2410000938</v>
      </c>
      <c r="D205" s="157">
        <v>921248.69000010926</v>
      </c>
      <c r="E205" s="157">
        <v>211818.71199999709</v>
      </c>
      <c r="F205" s="322">
        <f t="shared" si="1340"/>
        <v>0.18556802841103187</v>
      </c>
      <c r="G205" s="156">
        <v>117960.75300000506</v>
      </c>
      <c r="H205" s="157">
        <v>100748.75200000042</v>
      </c>
      <c r="I205" s="157">
        <v>16690.28300000021</v>
      </c>
      <c r="J205" s="322">
        <f t="shared" si="1341"/>
        <v>0.14149013613027286</v>
      </c>
      <c r="K205" s="156">
        <v>28220.332999999999</v>
      </c>
      <c r="L205" s="157">
        <v>27689.584999999999</v>
      </c>
      <c r="M205" s="157">
        <v>422.66800000000001</v>
      </c>
      <c r="N205" s="322">
        <f t="shared" si="1342"/>
        <v>1.4977427800019228E-2</v>
      </c>
      <c r="O205" s="156">
        <v>55796.654119999999</v>
      </c>
      <c r="P205" s="157">
        <v>55796.654119999999</v>
      </c>
      <c r="Q205" s="157">
        <v>0</v>
      </c>
      <c r="R205" s="322">
        <f t="shared" si="1343"/>
        <v>0</v>
      </c>
      <c r="S205" s="156">
        <v>55753.843520000009</v>
      </c>
      <c r="T205" s="157">
        <v>55753.843520000009</v>
      </c>
      <c r="U205" s="157">
        <v>0</v>
      </c>
      <c r="V205" s="322">
        <f t="shared" si="1344"/>
        <v>0</v>
      </c>
      <c r="W205" s="325">
        <f t="shared" si="1442"/>
        <v>1399192.8246400992</v>
      </c>
      <c r="X205" s="160">
        <f t="shared" si="1443"/>
        <v>1161237.5246401099</v>
      </c>
      <c r="Y205" s="160">
        <f t="shared" si="1444"/>
        <v>228931.66299999729</v>
      </c>
      <c r="Z205" s="322">
        <f t="shared" si="1348"/>
        <v>0.16361695040773466</v>
      </c>
      <c r="AC205" s="449"/>
      <c r="AD205" s="131" t="s">
        <v>23</v>
      </c>
      <c r="AE205" s="156">
        <v>275384.3659999973</v>
      </c>
      <c r="AF205" s="157">
        <v>205902.01799999783</v>
      </c>
      <c r="AG205" s="157">
        <v>67206.077000000078</v>
      </c>
      <c r="AH205" s="322">
        <f t="shared" si="1349"/>
        <v>0.24404463469070259</v>
      </c>
      <c r="AI205" s="156">
        <v>13051.783999999911</v>
      </c>
      <c r="AJ205" s="157">
        <v>9999.7689999999966</v>
      </c>
      <c r="AK205" s="157">
        <v>2309.1209999999951</v>
      </c>
      <c r="AL205" s="322">
        <f t="shared" si="1350"/>
        <v>0.17691995209237379</v>
      </c>
      <c r="AM205" s="156">
        <v>0</v>
      </c>
      <c r="AN205" s="157">
        <v>0</v>
      </c>
      <c r="AO205" s="157">
        <v>0</v>
      </c>
      <c r="AP205" s="322">
        <f t="shared" si="1351"/>
        <v>0</v>
      </c>
      <c r="AQ205" s="156">
        <v>1317.1491039999985</v>
      </c>
      <c r="AR205" s="157">
        <v>1317.1491039999985</v>
      </c>
      <c r="AS205" s="157">
        <v>0</v>
      </c>
      <c r="AT205" s="322">
        <f t="shared" si="1352"/>
        <v>0</v>
      </c>
      <c r="AU205" s="156">
        <v>35499.228163999971</v>
      </c>
      <c r="AV205" s="157">
        <v>35499.228163999971</v>
      </c>
      <c r="AW205" s="157">
        <v>0</v>
      </c>
      <c r="AX205" s="322">
        <f t="shared" si="1353"/>
        <v>0</v>
      </c>
      <c r="AY205" s="325">
        <f t="shared" si="1445"/>
        <v>325252.52726799721</v>
      </c>
      <c r="AZ205" s="160">
        <f t="shared" si="1446"/>
        <v>252718.16426799781</v>
      </c>
      <c r="BA205" s="160">
        <f t="shared" si="1447"/>
        <v>69515.198000000077</v>
      </c>
      <c r="BB205" s="322">
        <f t="shared" si="1357"/>
        <v>0.21372684966940128</v>
      </c>
      <c r="BE205" s="449"/>
      <c r="BF205" s="131" t="s">
        <v>23</v>
      </c>
      <c r="BG205" s="326">
        <f t="shared" si="1448"/>
        <v>1416845.6070000911</v>
      </c>
      <c r="BH205" s="327">
        <f t="shared" si="1449"/>
        <v>1127150.7080001072</v>
      </c>
      <c r="BI205" s="327">
        <f t="shared" si="1450"/>
        <v>279024.7889999972</v>
      </c>
      <c r="BJ205" s="322">
        <f t="shared" si="1361"/>
        <v>0.19693379971779751</v>
      </c>
      <c r="BK205" s="326">
        <f t="shared" si="1451"/>
        <v>131012.53700000497</v>
      </c>
      <c r="BL205" s="327">
        <f t="shared" si="1452"/>
        <v>110748.52100000042</v>
      </c>
      <c r="BM205" s="327">
        <f t="shared" si="1453"/>
        <v>18999.404000000206</v>
      </c>
      <c r="BN205" s="322">
        <f t="shared" si="1365"/>
        <v>0.14501973959942083</v>
      </c>
      <c r="BO205" s="326">
        <f t="shared" si="1454"/>
        <v>28220.332999999999</v>
      </c>
      <c r="BP205" s="327">
        <f t="shared" si="1455"/>
        <v>27689.584999999999</v>
      </c>
      <c r="BQ205" s="327">
        <f t="shared" si="1456"/>
        <v>422.66800000000001</v>
      </c>
      <c r="BR205" s="322">
        <f t="shared" si="1369"/>
        <v>1.4977427800019228E-2</v>
      </c>
      <c r="BS205" s="326">
        <f t="shared" si="1457"/>
        <v>57113.803223999996</v>
      </c>
      <c r="BT205" s="327">
        <f t="shared" si="1458"/>
        <v>57113.803223999996</v>
      </c>
      <c r="BU205" s="327">
        <f t="shared" si="1459"/>
        <v>0</v>
      </c>
      <c r="BV205" s="322">
        <f t="shared" si="1373"/>
        <v>0</v>
      </c>
      <c r="BW205" s="326">
        <f t="shared" si="1460"/>
        <v>91253.07168399998</v>
      </c>
      <c r="BX205" s="327">
        <f t="shared" si="1461"/>
        <v>91253.07168399998</v>
      </c>
      <c r="BY205" s="327">
        <f t="shared" si="1462"/>
        <v>0</v>
      </c>
      <c r="BZ205" s="322">
        <f t="shared" si="1377"/>
        <v>0</v>
      </c>
      <c r="CA205" s="325">
        <f t="shared" si="1463"/>
        <v>1724445.3519080961</v>
      </c>
      <c r="CB205" s="160">
        <f t="shared" si="1464"/>
        <v>1413955.6889081076</v>
      </c>
      <c r="CC205" s="160">
        <f t="shared" si="1465"/>
        <v>298446.86099999741</v>
      </c>
      <c r="CD205" s="322">
        <f t="shared" si="1381"/>
        <v>0.17306832058769878</v>
      </c>
    </row>
    <row r="206" spans="1:82" ht="15">
      <c r="A206" s="449"/>
      <c r="B206" s="132" t="s">
        <v>24</v>
      </c>
      <c r="C206" s="328">
        <f t="shared" ref="C206:E206" si="1466">IF(COUNT(C203:C205)=0,"",SUM(C203:C205))</f>
        <v>2759116.0120001277</v>
      </c>
      <c r="D206" s="167">
        <f t="shared" si="1466"/>
        <v>2314655.823000113</v>
      </c>
      <c r="E206" s="167">
        <f t="shared" si="1466"/>
        <v>427691.26199999347</v>
      </c>
      <c r="F206" s="329">
        <f t="shared" si="1340"/>
        <v>0.15501024971036037</v>
      </c>
      <c r="G206" s="328">
        <f t="shared" ref="G206:I206" si="1467">IF(COUNT(G203:G205)=0,"",SUM(G203:G205))</f>
        <v>450720.78399999114</v>
      </c>
      <c r="H206" s="167">
        <f t="shared" si="1467"/>
        <v>387804.5890000005</v>
      </c>
      <c r="I206" s="167">
        <f t="shared" si="1467"/>
        <v>60772.278000000442</v>
      </c>
      <c r="J206" s="329">
        <f t="shared" si="1341"/>
        <v>0.13483353809573076</v>
      </c>
      <c r="K206" s="328">
        <f t="shared" ref="K206:M206" si="1468">IF(COUNT(K203:K205)=0,"",SUM(K203:K205))</f>
        <v>83892.008000000002</v>
      </c>
      <c r="L206" s="167">
        <f t="shared" si="1468"/>
        <v>82422.695999999996</v>
      </c>
      <c r="M206" s="167">
        <f t="shared" si="1468"/>
        <v>1288.4275</v>
      </c>
      <c r="N206" s="329">
        <f t="shared" si="1342"/>
        <v>1.5358167371557013E-2</v>
      </c>
      <c r="O206" s="328">
        <f t="shared" ref="O206:Q206" si="1469">IF(COUNT(O203:O205)=0,"",SUM(O203:O205))</f>
        <v>81813.556880999953</v>
      </c>
      <c r="P206" s="167">
        <f t="shared" si="1469"/>
        <v>81813.556880999953</v>
      </c>
      <c r="Q206" s="167">
        <f t="shared" si="1469"/>
        <v>0</v>
      </c>
      <c r="R206" s="329">
        <f t="shared" si="1343"/>
        <v>0</v>
      </c>
      <c r="S206" s="328">
        <f t="shared" ref="S206:U206" si="1470">IF(COUNT(S203:S205)=0,"",SUM(S203:S205))</f>
        <v>138703.26728599996</v>
      </c>
      <c r="T206" s="167">
        <f t="shared" si="1470"/>
        <v>138703.26728599996</v>
      </c>
      <c r="U206" s="167">
        <f t="shared" si="1470"/>
        <v>0</v>
      </c>
      <c r="V206" s="329">
        <f t="shared" si="1344"/>
        <v>0</v>
      </c>
      <c r="W206" s="330">
        <f t="shared" ref="W206:Y206" si="1471">IF(COUNT(W203:W205)=0,"",SUM(W203:W205))</f>
        <v>3514245.6281671198</v>
      </c>
      <c r="X206" s="166">
        <f t="shared" si="1471"/>
        <v>3005399.9321671133</v>
      </c>
      <c r="Y206" s="166">
        <f t="shared" si="1471"/>
        <v>489751.96749999386</v>
      </c>
      <c r="Z206" s="329">
        <f t="shared" si="1348"/>
        <v>0.13936190560345879</v>
      </c>
      <c r="AC206" s="449"/>
      <c r="AD206" s="132" t="s">
        <v>24</v>
      </c>
      <c r="AE206" s="328">
        <f t="shared" ref="AE206:AG206" si="1472">IF(COUNT(AE203:AE205)=0,"",SUM(AE203:AE205))</f>
        <v>627402.92799999169</v>
      </c>
      <c r="AF206" s="167">
        <f t="shared" si="1472"/>
        <v>482534.63899999566</v>
      </c>
      <c r="AG206" s="167">
        <f t="shared" si="1472"/>
        <v>139483.61200000002</v>
      </c>
      <c r="AH206" s="329">
        <f t="shared" si="1349"/>
        <v>0.2223190325946357</v>
      </c>
      <c r="AI206" s="328">
        <f t="shared" ref="AI206:AK206" si="1473">IF(COUNT(AI203:AI205)=0,"",SUM(AI203:AI205))</f>
        <v>47202.212000000029</v>
      </c>
      <c r="AJ206" s="167">
        <f t="shared" si="1473"/>
        <v>40052.065000000053</v>
      </c>
      <c r="AK206" s="167">
        <f t="shared" si="1473"/>
        <v>5475.6909999999989</v>
      </c>
      <c r="AL206" s="329">
        <f t="shared" si="1350"/>
        <v>0.11600496603845591</v>
      </c>
      <c r="AM206" s="328">
        <f t="shared" ref="AM206:AO206" si="1474">IF(COUNT(AM203:AM205)=0,"",SUM(AM203:AM205))</f>
        <v>0</v>
      </c>
      <c r="AN206" s="167">
        <f t="shared" si="1474"/>
        <v>0</v>
      </c>
      <c r="AO206" s="167">
        <f t="shared" si="1474"/>
        <v>0</v>
      </c>
      <c r="AP206" s="329">
        <f t="shared" si="1351"/>
        <v>0</v>
      </c>
      <c r="AQ206" s="328">
        <f t="shared" ref="AQ206:AS206" si="1475">IF(COUNT(AQ203:AQ205)=0,"",SUM(AQ203:AQ205))</f>
        <v>1848.0442499999988</v>
      </c>
      <c r="AR206" s="167">
        <f t="shared" si="1475"/>
        <v>1848.0442499999988</v>
      </c>
      <c r="AS206" s="167">
        <f t="shared" si="1475"/>
        <v>0</v>
      </c>
      <c r="AT206" s="329">
        <f t="shared" si="1352"/>
        <v>0</v>
      </c>
      <c r="AU206" s="328">
        <f t="shared" ref="AU206:AW206" si="1476">IF(COUNT(AU203:AU205)=0,"",SUM(AU203:AU205))</f>
        <v>108131.01035100002</v>
      </c>
      <c r="AV206" s="167">
        <f t="shared" si="1476"/>
        <v>108131.01035100002</v>
      </c>
      <c r="AW206" s="167">
        <f t="shared" si="1476"/>
        <v>0</v>
      </c>
      <c r="AX206" s="329">
        <f t="shared" si="1353"/>
        <v>0</v>
      </c>
      <c r="AY206" s="330">
        <f t="shared" ref="AY206:BA206" si="1477">IF(COUNT(AY203:AY205)=0,"",SUM(AY203:AY205))</f>
        <v>784584.19460099167</v>
      </c>
      <c r="AZ206" s="166">
        <f t="shared" si="1477"/>
        <v>632565.75860099576</v>
      </c>
      <c r="BA206" s="166">
        <f t="shared" si="1477"/>
        <v>144959.30300000001</v>
      </c>
      <c r="BB206" s="329">
        <f t="shared" si="1357"/>
        <v>0.18475939739484626</v>
      </c>
      <c r="BE206" s="449"/>
      <c r="BF206" s="132" t="s">
        <v>24</v>
      </c>
      <c r="BG206" s="328">
        <f t="shared" ref="BG206:BI206" si="1478">IF(COUNT(BG203:BG205)=0,"",SUM(BG203:BG205))</f>
        <v>3386518.9400001196</v>
      </c>
      <c r="BH206" s="167">
        <f t="shared" si="1478"/>
        <v>2797190.4620001083</v>
      </c>
      <c r="BI206" s="167">
        <f t="shared" si="1478"/>
        <v>567174.87399999355</v>
      </c>
      <c r="BJ206" s="329">
        <f t="shared" si="1361"/>
        <v>0.16748020136570491</v>
      </c>
      <c r="BK206" s="328">
        <f t="shared" ref="BK206:BM206" si="1479">IF(COUNT(BK203:BK205)=0,"",SUM(BK203:BK205))</f>
        <v>497922.99599999114</v>
      </c>
      <c r="BL206" s="167">
        <f t="shared" si="1479"/>
        <v>427856.6540000005</v>
      </c>
      <c r="BM206" s="167">
        <f t="shared" si="1479"/>
        <v>66247.969000000434</v>
      </c>
      <c r="BN206" s="329">
        <f t="shared" si="1365"/>
        <v>0.13304862304451914</v>
      </c>
      <c r="BO206" s="328">
        <f t="shared" ref="BO206:BQ206" si="1480">IF(COUNT(BO203:BO205)=0,"",SUM(BO203:BO205))</f>
        <v>83892.008000000002</v>
      </c>
      <c r="BP206" s="167">
        <f t="shared" si="1480"/>
        <v>82422.695999999996</v>
      </c>
      <c r="BQ206" s="167">
        <f t="shared" si="1480"/>
        <v>1288.4275</v>
      </c>
      <c r="BR206" s="329">
        <f t="shared" si="1369"/>
        <v>1.5358167371557013E-2</v>
      </c>
      <c r="BS206" s="328">
        <f t="shared" ref="BS206:BU206" si="1481">IF(COUNT(BS203:BS205)=0,"",SUM(BS203:BS205))</f>
        <v>83661.601130999945</v>
      </c>
      <c r="BT206" s="167">
        <f t="shared" si="1481"/>
        <v>83661.601130999945</v>
      </c>
      <c r="BU206" s="167">
        <f t="shared" si="1481"/>
        <v>0</v>
      </c>
      <c r="BV206" s="329">
        <f t="shared" si="1373"/>
        <v>0</v>
      </c>
      <c r="BW206" s="328">
        <f t="shared" ref="BW206:BY206" si="1482">IF(COUNT(BW203:BW205)=0,"",SUM(BW203:BW205))</f>
        <v>246834.27763699996</v>
      </c>
      <c r="BX206" s="167">
        <f t="shared" si="1482"/>
        <v>246834.27763699996</v>
      </c>
      <c r="BY206" s="167">
        <f t="shared" si="1482"/>
        <v>0</v>
      </c>
      <c r="BZ206" s="329">
        <f t="shared" si="1377"/>
        <v>0</v>
      </c>
      <c r="CA206" s="330">
        <f t="shared" ref="CA206:CC206" si="1483">IF(COUNT(CA203:CA205)=0,"",SUM(CA203:CA205))</f>
        <v>4298829.8227681108</v>
      </c>
      <c r="CB206" s="166">
        <f t="shared" si="1483"/>
        <v>3637965.6907681087</v>
      </c>
      <c r="CC206" s="166">
        <f t="shared" si="1483"/>
        <v>634711.27049999405</v>
      </c>
      <c r="CD206" s="329">
        <f t="shared" si="1381"/>
        <v>0.14764745213647223</v>
      </c>
    </row>
    <row r="207" spans="1:82">
      <c r="A207" s="449"/>
      <c r="B207" s="129" t="s">
        <v>25</v>
      </c>
      <c r="C207" s="170">
        <v>1294054.9800000235</v>
      </c>
      <c r="D207" s="171">
        <v>1076151.0820000237</v>
      </c>
      <c r="E207" s="171">
        <v>207298.13699999891</v>
      </c>
      <c r="F207" s="331">
        <f t="shared" si="1340"/>
        <v>0.16019268130322806</v>
      </c>
      <c r="G207" s="170">
        <v>59218.615999990332</v>
      </c>
      <c r="H207" s="171">
        <v>50122.096999992573</v>
      </c>
      <c r="I207" s="171">
        <v>8781.8950000001132</v>
      </c>
      <c r="J207" s="331">
        <f t="shared" si="1341"/>
        <v>0.14829618780691442</v>
      </c>
      <c r="K207" s="170">
        <v>29137.632000000001</v>
      </c>
      <c r="L207" s="171">
        <v>28691.3285</v>
      </c>
      <c r="M207" s="171">
        <v>349.45150000000001</v>
      </c>
      <c r="N207" s="331">
        <f t="shared" si="1342"/>
        <v>1.1993133141361658E-2</v>
      </c>
      <c r="O207" s="170">
        <v>83541.420589499743</v>
      </c>
      <c r="P207" s="171">
        <v>83541.420589499743</v>
      </c>
      <c r="Q207" s="171">
        <v>0</v>
      </c>
      <c r="R207" s="331">
        <f t="shared" si="1343"/>
        <v>0</v>
      </c>
      <c r="S207" s="170">
        <v>64045.149113249856</v>
      </c>
      <c r="T207" s="171">
        <v>64045.149113249856</v>
      </c>
      <c r="U207" s="171">
        <v>0</v>
      </c>
      <c r="V207" s="331">
        <f t="shared" si="1344"/>
        <v>0</v>
      </c>
      <c r="W207" s="334">
        <f t="shared" ref="W207:W209" si="1484">IF(COUNT(C207,G207,K207,O207,S207)&lt;5,"",SUM(C207,G207,K207,O207,S207))</f>
        <v>1529997.7977027635</v>
      </c>
      <c r="X207" s="174">
        <f t="shared" ref="X207:X209" si="1485">IF(COUNT(D207,H207,L207,P207,T207)&lt;5,"",SUM(D207,H207,L207,P207,T207))</f>
        <v>1302551.077202766</v>
      </c>
      <c r="Y207" s="174">
        <f t="shared" ref="Y207:Y209" si="1486">IF(COUNT(E207,I207,M207,Q207,U207)&lt;5,"",SUM(E207,I207,M207,Q207,U207))</f>
        <v>216429.48349999901</v>
      </c>
      <c r="Z207" s="331">
        <f t="shared" si="1348"/>
        <v>0.14145738237333419</v>
      </c>
      <c r="AC207" s="449"/>
      <c r="AD207" s="129" t="s">
        <v>25</v>
      </c>
      <c r="AE207" s="170">
        <v>310255.09199999267</v>
      </c>
      <c r="AF207" s="171">
        <v>226367.16899999531</v>
      </c>
      <c r="AG207" s="171">
        <v>80571.610999999859</v>
      </c>
      <c r="AH207" s="331">
        <f t="shared" si="1349"/>
        <v>0.2596947256549838</v>
      </c>
      <c r="AI207" s="170">
        <v>5576.7390000000132</v>
      </c>
      <c r="AJ207" s="171">
        <v>3992.1030000000046</v>
      </c>
      <c r="AK207" s="171">
        <v>966.16199999999844</v>
      </c>
      <c r="AL207" s="331">
        <f t="shared" si="1350"/>
        <v>0.17324855977659995</v>
      </c>
      <c r="AM207" s="170">
        <v>0</v>
      </c>
      <c r="AN207" s="171">
        <v>0</v>
      </c>
      <c r="AO207" s="171">
        <v>0</v>
      </c>
      <c r="AP207" s="331">
        <f t="shared" si="1351"/>
        <v>0</v>
      </c>
      <c r="AQ207" s="170">
        <v>1779.718288999999</v>
      </c>
      <c r="AR207" s="171">
        <v>1779.718288999999</v>
      </c>
      <c r="AS207" s="171">
        <v>0</v>
      </c>
      <c r="AT207" s="331">
        <f t="shared" si="1352"/>
        <v>0</v>
      </c>
      <c r="AU207" s="170">
        <v>35144.847083000001</v>
      </c>
      <c r="AV207" s="171">
        <v>35144.847083000001</v>
      </c>
      <c r="AW207" s="171">
        <v>0</v>
      </c>
      <c r="AX207" s="331">
        <f t="shared" si="1353"/>
        <v>0</v>
      </c>
      <c r="AY207" s="334">
        <f t="shared" ref="AY207:AY209" si="1487">IF(COUNT(AE207,AI207,AM207,AQ207,AU207)&lt;5,"",SUM(AE207,AI207,AM207,AQ207,AU207))</f>
        <v>352756.39637199265</v>
      </c>
      <c r="AZ207" s="174">
        <f t="shared" ref="AZ207:AZ209" si="1488">IF(COUNT(AF207,AJ207,AN207,AR207,AV207)&lt;5,"",SUM(AF207,AJ207,AN207,AR207,AV207))</f>
        <v>267283.83737199532</v>
      </c>
      <c r="BA207" s="174">
        <f t="shared" ref="BA207:BA209" si="1489">IF(COUNT(AG207,AK207,AO207,AS207,AW207)&lt;5,"",SUM(AG207,AK207,AO207,AS207,AW207))</f>
        <v>81537.772999999856</v>
      </c>
      <c r="BB207" s="331">
        <f t="shared" si="1357"/>
        <v>0.23114470450031394</v>
      </c>
      <c r="BE207" s="449"/>
      <c r="BF207" s="129" t="s">
        <v>25</v>
      </c>
      <c r="BG207" s="335">
        <f t="shared" ref="BG207:BG209" si="1490">IF(COUNT(C207, AE207)&lt;2, "", C207+AE207)</f>
        <v>1604310.0720000162</v>
      </c>
      <c r="BH207" s="336">
        <f t="shared" ref="BH207:BH209" si="1491">IF(COUNT(D207, AF207)&lt;2, "", D207+AF207)</f>
        <v>1302518.251000019</v>
      </c>
      <c r="BI207" s="336">
        <f t="shared" ref="BI207:BI209" si="1492">IF(COUNT(E207, AG207)&lt;2, "", E207+AG207)</f>
        <v>287869.74799999874</v>
      </c>
      <c r="BJ207" s="331">
        <f t="shared" si="1361"/>
        <v>0.17943523077251855</v>
      </c>
      <c r="BK207" s="335">
        <f t="shared" ref="BK207:BK209" si="1493">IF(COUNT(G207, AI207)&lt;2, "", G207+AI207)</f>
        <v>64795.354999990348</v>
      </c>
      <c r="BL207" s="336">
        <f t="shared" ref="BL207:BL209" si="1494">IF(COUNT(H207, AJ207)&lt;2, "", H207+AJ207)</f>
        <v>54114.199999992576</v>
      </c>
      <c r="BM207" s="336">
        <f t="shared" ref="BM207:BM209" si="1495">IF(COUNT(I207, AK207)&lt;2, "", I207+AK207)</f>
        <v>9748.0570000001117</v>
      </c>
      <c r="BN207" s="331">
        <f t="shared" si="1365"/>
        <v>0.15044376251972943</v>
      </c>
      <c r="BO207" s="335">
        <f t="shared" ref="BO207:BO209" si="1496">IF(COUNT(K207, AM207)&lt;2, "", K207+AM207)</f>
        <v>29137.632000000001</v>
      </c>
      <c r="BP207" s="336">
        <f t="shared" ref="BP207:BP209" si="1497">IF(COUNT(L207, AN207)&lt;2, "", L207+AN207)</f>
        <v>28691.3285</v>
      </c>
      <c r="BQ207" s="336">
        <f t="shared" ref="BQ207:BQ209" si="1498">IF(COUNT(M207, AO207)&lt;2, "", M207+AO207)</f>
        <v>349.45150000000001</v>
      </c>
      <c r="BR207" s="331">
        <f t="shared" si="1369"/>
        <v>1.1993133141361658E-2</v>
      </c>
      <c r="BS207" s="335">
        <f t="shared" ref="BS207:BS209" si="1499">IF(COUNT(O207, AQ207)&lt;2, "", O207+AQ207)</f>
        <v>85321.13887849974</v>
      </c>
      <c r="BT207" s="336">
        <f t="shared" ref="BT207:BT209" si="1500">IF(COUNT(P207, AR207)&lt;2, "", P207+AR207)</f>
        <v>85321.13887849974</v>
      </c>
      <c r="BU207" s="336">
        <f t="shared" ref="BU207:BU209" si="1501">IF(COUNT(Q207, AS207)&lt;2, "", Q207+AS207)</f>
        <v>0</v>
      </c>
      <c r="BV207" s="331">
        <f t="shared" si="1373"/>
        <v>0</v>
      </c>
      <c r="BW207" s="335">
        <f t="shared" ref="BW207:BW209" si="1502">IF(COUNT(S207, AU207)&lt;2, "", S207+AU207)</f>
        <v>99189.996196249849</v>
      </c>
      <c r="BX207" s="336">
        <f t="shared" ref="BX207:BX209" si="1503">IF(COUNT(T207, AV207)&lt;2, "", T207+AV207)</f>
        <v>99189.996196249849</v>
      </c>
      <c r="BY207" s="336">
        <f t="shared" ref="BY207:BY209" si="1504">IF(COUNT(U207, AW207)&lt;2, "", U207+AW207)</f>
        <v>0</v>
      </c>
      <c r="BZ207" s="331">
        <f t="shared" si="1377"/>
        <v>0</v>
      </c>
      <c r="CA207" s="334">
        <f t="shared" ref="CA207:CA209" si="1505">IF(COUNT(BG207,BK207,BO207,BS207,BW207)&lt;5,"",SUM(BG207,BK207,BO207,BS207,BW207))</f>
        <v>1882754.1940747565</v>
      </c>
      <c r="CB207" s="174">
        <f t="shared" ref="CB207:CB209" si="1506">IF(COUNT(BH207,BL207,BP207,BT207,BX207)&lt;5,"",SUM(BH207,BL207,BP207,BT207,BX207))</f>
        <v>1569834.9145747614</v>
      </c>
      <c r="CC207" s="174">
        <f t="shared" ref="CC207:CC209" si="1507">IF(COUNT(BI207,BM207,BQ207,BU207,BY207)&lt;5,"",SUM(BI207,BM207,BQ207,BU207,BY207))</f>
        <v>297967.25649999885</v>
      </c>
      <c r="CD207" s="331">
        <f t="shared" si="1381"/>
        <v>0.15826136913556535</v>
      </c>
    </row>
    <row r="208" spans="1:82">
      <c r="A208" s="449"/>
      <c r="B208" s="130" t="s">
        <v>26</v>
      </c>
      <c r="C208" s="149">
        <v>1232810.1580000492</v>
      </c>
      <c r="D208" s="150">
        <v>1069479.5930000781</v>
      </c>
      <c r="E208" s="150">
        <v>156265.42400000029</v>
      </c>
      <c r="F208" s="316">
        <f t="shared" si="1340"/>
        <v>0.12675546432348106</v>
      </c>
      <c r="G208" s="149">
        <v>37008.02299999832</v>
      </c>
      <c r="H208" s="150">
        <v>32614.189000001435</v>
      </c>
      <c r="I208" s="150">
        <v>4060.2050000000645</v>
      </c>
      <c r="J208" s="316">
        <f t="shared" si="1341"/>
        <v>0.10971148067002252</v>
      </c>
      <c r="K208" s="149">
        <v>25799.549500000001</v>
      </c>
      <c r="L208" s="150">
        <v>24660.731</v>
      </c>
      <c r="M208" s="150">
        <v>1270.0235</v>
      </c>
      <c r="N208" s="316">
        <f t="shared" si="1342"/>
        <v>4.9226576611347418E-2</v>
      </c>
      <c r="O208" s="149">
        <v>87255.026300499652</v>
      </c>
      <c r="P208" s="150">
        <v>87255.026300499652</v>
      </c>
      <c r="Q208" s="150">
        <v>0</v>
      </c>
      <c r="R208" s="316">
        <f t="shared" si="1343"/>
        <v>0</v>
      </c>
      <c r="S208" s="149">
        <v>56483.91051975001</v>
      </c>
      <c r="T208" s="150">
        <v>56483.91051975001</v>
      </c>
      <c r="U208" s="150">
        <v>0</v>
      </c>
      <c r="V208" s="316">
        <f t="shared" si="1344"/>
        <v>0</v>
      </c>
      <c r="W208" s="319">
        <f t="shared" si="1484"/>
        <v>1439356.6673202973</v>
      </c>
      <c r="X208" s="153">
        <f t="shared" si="1485"/>
        <v>1270493.4498203292</v>
      </c>
      <c r="Y208" s="153">
        <f t="shared" si="1486"/>
        <v>161595.65250000037</v>
      </c>
      <c r="Z208" s="316">
        <f t="shared" si="1348"/>
        <v>0.11226936045035237</v>
      </c>
      <c r="AC208" s="449"/>
      <c r="AD208" s="130" t="s">
        <v>26</v>
      </c>
      <c r="AE208" s="149">
        <v>323498.8060000033</v>
      </c>
      <c r="AF208" s="150">
        <v>244631.60799999972</v>
      </c>
      <c r="AG208" s="150">
        <v>75549.255999999514</v>
      </c>
      <c r="AH208" s="316">
        <f t="shared" si="1349"/>
        <v>0.23353797478930646</v>
      </c>
      <c r="AI208" s="149">
        <v>4519.8040000000155</v>
      </c>
      <c r="AJ208" s="150">
        <v>3127.4049999999947</v>
      </c>
      <c r="AK208" s="150">
        <v>795.36099999999988</v>
      </c>
      <c r="AL208" s="316">
        <f t="shared" si="1350"/>
        <v>0.17597245367276926</v>
      </c>
      <c r="AM208" s="149">
        <v>0</v>
      </c>
      <c r="AN208" s="150">
        <v>0</v>
      </c>
      <c r="AO208" s="150">
        <v>0</v>
      </c>
      <c r="AP208" s="316">
        <f t="shared" si="1351"/>
        <v>0</v>
      </c>
      <c r="AQ208" s="149">
        <v>2506.7528110000003</v>
      </c>
      <c r="AR208" s="150">
        <v>2506.7528110000003</v>
      </c>
      <c r="AS208" s="150">
        <v>0</v>
      </c>
      <c r="AT208" s="316">
        <f t="shared" si="1352"/>
        <v>0</v>
      </c>
      <c r="AU208" s="149">
        <v>35684.164925999976</v>
      </c>
      <c r="AV208" s="150">
        <v>35684.164925999976</v>
      </c>
      <c r="AW208" s="150">
        <v>0</v>
      </c>
      <c r="AX208" s="316">
        <f t="shared" si="1353"/>
        <v>0</v>
      </c>
      <c r="AY208" s="319">
        <f t="shared" si="1487"/>
        <v>366209.52773700329</v>
      </c>
      <c r="AZ208" s="153">
        <f t="shared" si="1488"/>
        <v>285949.93073699973</v>
      </c>
      <c r="BA208" s="153">
        <f t="shared" si="1489"/>
        <v>76344.616999999518</v>
      </c>
      <c r="BB208" s="316">
        <f t="shared" si="1357"/>
        <v>0.20847250335558473</v>
      </c>
      <c r="BE208" s="449"/>
      <c r="BF208" s="130" t="s">
        <v>26</v>
      </c>
      <c r="BG208" s="320">
        <f t="shared" si="1490"/>
        <v>1556308.9640000525</v>
      </c>
      <c r="BH208" s="321">
        <f t="shared" si="1491"/>
        <v>1314111.2010000779</v>
      </c>
      <c r="BI208" s="321">
        <f t="shared" si="1492"/>
        <v>231814.67999999982</v>
      </c>
      <c r="BJ208" s="316">
        <f t="shared" si="1361"/>
        <v>0.14895158054232732</v>
      </c>
      <c r="BK208" s="320">
        <f t="shared" si="1493"/>
        <v>41527.826999998339</v>
      </c>
      <c r="BL208" s="321">
        <f t="shared" si="1494"/>
        <v>35741.594000001431</v>
      </c>
      <c r="BM208" s="321">
        <f t="shared" si="1495"/>
        <v>4855.5660000000644</v>
      </c>
      <c r="BN208" s="316">
        <f t="shared" si="1365"/>
        <v>0.11692318984088088</v>
      </c>
      <c r="BO208" s="320">
        <f t="shared" si="1496"/>
        <v>25799.549500000001</v>
      </c>
      <c r="BP208" s="321">
        <f t="shared" si="1497"/>
        <v>24660.731</v>
      </c>
      <c r="BQ208" s="321">
        <f t="shared" si="1498"/>
        <v>1270.0235</v>
      </c>
      <c r="BR208" s="316">
        <f t="shared" si="1369"/>
        <v>4.9226576611347418E-2</v>
      </c>
      <c r="BS208" s="320">
        <f t="shared" si="1499"/>
        <v>89761.779111499651</v>
      </c>
      <c r="BT208" s="321">
        <f t="shared" si="1500"/>
        <v>89761.779111499651</v>
      </c>
      <c r="BU208" s="321">
        <f t="shared" si="1501"/>
        <v>0</v>
      </c>
      <c r="BV208" s="316">
        <f t="shared" si="1373"/>
        <v>0</v>
      </c>
      <c r="BW208" s="320">
        <f t="shared" si="1502"/>
        <v>92168.075445749986</v>
      </c>
      <c r="BX208" s="321">
        <f t="shared" si="1503"/>
        <v>92168.075445749986</v>
      </c>
      <c r="BY208" s="321">
        <f t="shared" si="1504"/>
        <v>0</v>
      </c>
      <c r="BZ208" s="316">
        <f t="shared" si="1377"/>
        <v>0</v>
      </c>
      <c r="CA208" s="319">
        <f t="shared" si="1505"/>
        <v>1805566.1950573006</v>
      </c>
      <c r="CB208" s="153">
        <f t="shared" si="1506"/>
        <v>1556443.3805573289</v>
      </c>
      <c r="CC208" s="153">
        <f t="shared" si="1507"/>
        <v>237940.26949999988</v>
      </c>
      <c r="CD208" s="316">
        <f t="shared" si="1381"/>
        <v>0.1317815265656592</v>
      </c>
    </row>
    <row r="209" spans="1:82">
      <c r="A209" s="449"/>
      <c r="B209" s="131" t="s">
        <v>27</v>
      </c>
      <c r="C209" s="156">
        <v>1403511.1389999883</v>
      </c>
      <c r="D209" s="157">
        <v>1245546.3549999953</v>
      </c>
      <c r="E209" s="157">
        <v>150836.23699999868</v>
      </c>
      <c r="F209" s="322">
        <f t="shared" si="1340"/>
        <v>0.10747063760923949</v>
      </c>
      <c r="G209" s="156">
        <v>19014.709000001443</v>
      </c>
      <c r="H209" s="157">
        <v>17334.0250000013</v>
      </c>
      <c r="I209" s="157">
        <v>1509.1149999999809</v>
      </c>
      <c r="J209" s="322">
        <f t="shared" si="1341"/>
        <v>7.936566370802027E-2</v>
      </c>
      <c r="K209" s="156">
        <v>27506.041000000001</v>
      </c>
      <c r="L209" s="157">
        <v>26788.972000000002</v>
      </c>
      <c r="M209" s="157">
        <v>703.77949999999998</v>
      </c>
      <c r="N209" s="322">
        <f t="shared" si="1342"/>
        <v>2.5586361192437689E-2</v>
      </c>
      <c r="O209" s="156">
        <v>96762.265530000004</v>
      </c>
      <c r="P209" s="157">
        <v>96762.265530000004</v>
      </c>
      <c r="Q209" s="157">
        <v>0</v>
      </c>
      <c r="R209" s="322">
        <f t="shared" si="1343"/>
        <v>0</v>
      </c>
      <c r="S209" s="156">
        <v>51871.020929999999</v>
      </c>
      <c r="T209" s="157">
        <v>51871.020929999999</v>
      </c>
      <c r="U209" s="157">
        <v>0</v>
      </c>
      <c r="V209" s="322">
        <f t="shared" si="1344"/>
        <v>0</v>
      </c>
      <c r="W209" s="325">
        <f t="shared" si="1484"/>
        <v>1598665.1754599898</v>
      </c>
      <c r="X209" s="160">
        <f t="shared" si="1485"/>
        <v>1438302.6384599968</v>
      </c>
      <c r="Y209" s="160">
        <f t="shared" si="1486"/>
        <v>153049.13149999868</v>
      </c>
      <c r="Z209" s="322">
        <f t="shared" si="1348"/>
        <v>9.5735576060172384E-2</v>
      </c>
      <c r="AC209" s="449"/>
      <c r="AD209" s="131" t="s">
        <v>27</v>
      </c>
      <c r="AE209" s="156">
        <v>345176.22999999108</v>
      </c>
      <c r="AF209" s="157">
        <v>281471.44999999512</v>
      </c>
      <c r="AG209" s="157">
        <v>60844.336000000192</v>
      </c>
      <c r="AH209" s="322">
        <f t="shared" si="1349"/>
        <v>0.17627035326274282</v>
      </c>
      <c r="AI209" s="156">
        <v>2527.8339999999985</v>
      </c>
      <c r="AJ209" s="157">
        <v>1832.1279999999949</v>
      </c>
      <c r="AK209" s="157">
        <v>334.79599999999976</v>
      </c>
      <c r="AL209" s="322">
        <f t="shared" si="1350"/>
        <v>0.13244382344726749</v>
      </c>
      <c r="AM209" s="156">
        <v>0</v>
      </c>
      <c r="AN209" s="157">
        <v>0</v>
      </c>
      <c r="AO209" s="157">
        <v>0</v>
      </c>
      <c r="AP209" s="322">
        <f t="shared" si="1351"/>
        <v>0</v>
      </c>
      <c r="AQ209" s="156">
        <v>2643.831244000005</v>
      </c>
      <c r="AR209" s="157">
        <v>2643.831244000005</v>
      </c>
      <c r="AS209" s="157">
        <v>0</v>
      </c>
      <c r="AT209" s="322">
        <f t="shared" si="1352"/>
        <v>0</v>
      </c>
      <c r="AU209" s="156">
        <v>36419.92553800001</v>
      </c>
      <c r="AV209" s="157">
        <v>36419.92553800001</v>
      </c>
      <c r="AW209" s="157">
        <v>0</v>
      </c>
      <c r="AX209" s="322">
        <f t="shared" si="1353"/>
        <v>0</v>
      </c>
      <c r="AY209" s="325">
        <f t="shared" si="1487"/>
        <v>386767.82078199106</v>
      </c>
      <c r="AZ209" s="160">
        <f t="shared" si="1488"/>
        <v>322367.3347819951</v>
      </c>
      <c r="BA209" s="160">
        <f t="shared" si="1489"/>
        <v>61179.132000000194</v>
      </c>
      <c r="BB209" s="322">
        <f t="shared" si="1357"/>
        <v>0.15818051221610022</v>
      </c>
      <c r="BE209" s="449"/>
      <c r="BF209" s="131" t="s">
        <v>27</v>
      </c>
      <c r="BG209" s="326">
        <f t="shared" si="1490"/>
        <v>1748687.3689999795</v>
      </c>
      <c r="BH209" s="327">
        <f t="shared" si="1491"/>
        <v>1527017.8049999904</v>
      </c>
      <c r="BI209" s="327">
        <f t="shared" si="1492"/>
        <v>211680.57299999887</v>
      </c>
      <c r="BJ209" s="322">
        <f t="shared" si="1361"/>
        <v>0.12105112483373885</v>
      </c>
      <c r="BK209" s="326">
        <f t="shared" si="1493"/>
        <v>21542.543000001442</v>
      </c>
      <c r="BL209" s="327">
        <f t="shared" si="1494"/>
        <v>19166.153000001294</v>
      </c>
      <c r="BM209" s="327">
        <f t="shared" si="1495"/>
        <v>1843.9109999999807</v>
      </c>
      <c r="BN209" s="322">
        <f t="shared" si="1365"/>
        <v>8.5593933826654423E-2</v>
      </c>
      <c r="BO209" s="326">
        <f t="shared" si="1496"/>
        <v>27506.041000000001</v>
      </c>
      <c r="BP209" s="327">
        <f t="shared" si="1497"/>
        <v>26788.972000000002</v>
      </c>
      <c r="BQ209" s="327">
        <f t="shared" si="1498"/>
        <v>703.77949999999998</v>
      </c>
      <c r="BR209" s="322">
        <f t="shared" si="1369"/>
        <v>2.5586361192437689E-2</v>
      </c>
      <c r="BS209" s="326">
        <f t="shared" si="1499"/>
        <v>99406.096774000005</v>
      </c>
      <c r="BT209" s="327">
        <f t="shared" si="1500"/>
        <v>99406.096774000005</v>
      </c>
      <c r="BU209" s="327">
        <f t="shared" si="1501"/>
        <v>0</v>
      </c>
      <c r="BV209" s="322">
        <f t="shared" si="1373"/>
        <v>0</v>
      </c>
      <c r="BW209" s="326">
        <f t="shared" si="1502"/>
        <v>88290.946468000009</v>
      </c>
      <c r="BX209" s="327">
        <f t="shared" si="1503"/>
        <v>88290.946468000009</v>
      </c>
      <c r="BY209" s="327">
        <f t="shared" si="1504"/>
        <v>0</v>
      </c>
      <c r="BZ209" s="322">
        <f t="shared" si="1377"/>
        <v>0</v>
      </c>
      <c r="CA209" s="325">
        <f t="shared" si="1505"/>
        <v>1985432.9962419809</v>
      </c>
      <c r="CB209" s="160">
        <f t="shared" si="1506"/>
        <v>1760669.9732419918</v>
      </c>
      <c r="CC209" s="160">
        <f t="shared" si="1507"/>
        <v>214228.26349999887</v>
      </c>
      <c r="CD209" s="322">
        <f t="shared" si="1381"/>
        <v>0.10790002176124261</v>
      </c>
    </row>
    <row r="210" spans="1:82" ht="15">
      <c r="A210" s="449"/>
      <c r="B210" s="132" t="s">
        <v>28</v>
      </c>
      <c r="C210" s="328">
        <f t="shared" ref="C210:E210" si="1508">IF(COUNT(C207:C209)=0,"",SUM(C207:C209))</f>
        <v>3930376.2770000612</v>
      </c>
      <c r="D210" s="167">
        <f t="shared" si="1508"/>
        <v>3391177.0300000971</v>
      </c>
      <c r="E210" s="167">
        <f t="shared" si="1508"/>
        <v>514399.79799999786</v>
      </c>
      <c r="F210" s="329">
        <f t="shared" si="1340"/>
        <v>0.13087800295615051</v>
      </c>
      <c r="G210" s="328">
        <f t="shared" ref="G210:I210" si="1509">IF(COUNT(G207:G209)=0,"",SUM(G207:G209))</f>
        <v>115241.34799999009</v>
      </c>
      <c r="H210" s="167">
        <f t="shared" si="1509"/>
        <v>100070.31099999532</v>
      </c>
      <c r="I210" s="167">
        <f t="shared" si="1509"/>
        <v>14351.215000000158</v>
      </c>
      <c r="J210" s="329">
        <f t="shared" si="1341"/>
        <v>0.1245318216860965</v>
      </c>
      <c r="K210" s="328">
        <f t="shared" ref="K210:M210" si="1510">IF(COUNT(K207:K209)=0,"",SUM(K207:K209))</f>
        <v>82443.222500000003</v>
      </c>
      <c r="L210" s="167">
        <f t="shared" si="1510"/>
        <v>80141.031500000012</v>
      </c>
      <c r="M210" s="167">
        <f t="shared" si="1510"/>
        <v>2323.2545</v>
      </c>
      <c r="N210" s="329">
        <f t="shared" si="1342"/>
        <v>2.8180054461117165E-2</v>
      </c>
      <c r="O210" s="328">
        <f t="shared" ref="O210:Q210" si="1511">IF(COUNT(O207:O209)=0,"",SUM(O207:O209))</f>
        <v>267558.71241999941</v>
      </c>
      <c r="P210" s="167">
        <f t="shared" si="1511"/>
        <v>267558.71241999941</v>
      </c>
      <c r="Q210" s="167">
        <f t="shared" si="1511"/>
        <v>0</v>
      </c>
      <c r="R210" s="329">
        <f t="shared" si="1343"/>
        <v>0</v>
      </c>
      <c r="S210" s="328">
        <f t="shared" ref="S210:U210" si="1512">IF(COUNT(S207:S209)=0,"",SUM(S207:S209))</f>
        <v>172400.08056299988</v>
      </c>
      <c r="T210" s="167">
        <f t="shared" si="1512"/>
        <v>172400.08056299988</v>
      </c>
      <c r="U210" s="167">
        <f t="shared" si="1512"/>
        <v>0</v>
      </c>
      <c r="V210" s="329">
        <f t="shared" si="1344"/>
        <v>0</v>
      </c>
      <c r="W210" s="330">
        <f t="shared" ref="W210:Y210" si="1513">IF(COUNT(W207:W209)=0,"",SUM(W207:W209))</f>
        <v>4568019.6404830506</v>
      </c>
      <c r="X210" s="166">
        <f t="shared" si="1513"/>
        <v>4011347.165483092</v>
      </c>
      <c r="Y210" s="166">
        <f t="shared" si="1513"/>
        <v>531074.26749999798</v>
      </c>
      <c r="Z210" s="329">
        <f t="shared" si="1348"/>
        <v>0.11625919091797926</v>
      </c>
      <c r="AC210" s="449"/>
      <c r="AD210" s="132" t="s">
        <v>28</v>
      </c>
      <c r="AE210" s="328">
        <f t="shared" ref="AE210:AG210" si="1514">IF(COUNT(AE207:AE209)=0,"",SUM(AE207:AE209))</f>
        <v>978930.12799998699</v>
      </c>
      <c r="AF210" s="167">
        <f t="shared" si="1514"/>
        <v>752470.22699999018</v>
      </c>
      <c r="AG210" s="167">
        <f t="shared" si="1514"/>
        <v>216965.20299999957</v>
      </c>
      <c r="AH210" s="329">
        <f t="shared" si="1349"/>
        <v>0.22163502459902068</v>
      </c>
      <c r="AI210" s="328">
        <f t="shared" ref="AI210:AK210" si="1515">IF(COUNT(AI207:AI209)=0,"",SUM(AI207:AI209))</f>
        <v>12624.377000000028</v>
      </c>
      <c r="AJ210" s="167">
        <f t="shared" si="1515"/>
        <v>8951.635999999995</v>
      </c>
      <c r="AK210" s="167">
        <f t="shared" si="1515"/>
        <v>2096.3189999999981</v>
      </c>
      <c r="AL210" s="329">
        <f t="shared" si="1350"/>
        <v>0.16605326346004984</v>
      </c>
      <c r="AM210" s="328">
        <f t="shared" ref="AM210:AO210" si="1516">IF(COUNT(AM207:AM209)=0,"",SUM(AM207:AM209))</f>
        <v>0</v>
      </c>
      <c r="AN210" s="167">
        <f t="shared" si="1516"/>
        <v>0</v>
      </c>
      <c r="AO210" s="167">
        <f t="shared" si="1516"/>
        <v>0</v>
      </c>
      <c r="AP210" s="329">
        <f t="shared" si="1351"/>
        <v>0</v>
      </c>
      <c r="AQ210" s="328">
        <f t="shared" ref="AQ210:AS210" si="1517">IF(COUNT(AQ207:AQ209)=0,"",SUM(AQ207:AQ209))</f>
        <v>6930.3023440000034</v>
      </c>
      <c r="AR210" s="167">
        <f t="shared" si="1517"/>
        <v>6930.3023440000034</v>
      </c>
      <c r="AS210" s="167">
        <f t="shared" si="1517"/>
        <v>0</v>
      </c>
      <c r="AT210" s="329">
        <f t="shared" si="1352"/>
        <v>0</v>
      </c>
      <c r="AU210" s="328">
        <f t="shared" ref="AU210:AW210" si="1518">IF(COUNT(AU207:AU209)=0,"",SUM(AU207:AU209))</f>
        <v>107248.93754699998</v>
      </c>
      <c r="AV210" s="167">
        <f t="shared" si="1518"/>
        <v>107248.93754699998</v>
      </c>
      <c r="AW210" s="167">
        <f t="shared" si="1518"/>
        <v>0</v>
      </c>
      <c r="AX210" s="329">
        <f t="shared" si="1353"/>
        <v>0</v>
      </c>
      <c r="AY210" s="330">
        <f t="shared" ref="AY210:BA210" si="1519">IF(COUNT(AY207:AY209)=0,"",SUM(AY207:AY209))</f>
        <v>1105733.7448909869</v>
      </c>
      <c r="AZ210" s="166">
        <f t="shared" si="1519"/>
        <v>875601.10289099021</v>
      </c>
      <c r="BA210" s="166">
        <f t="shared" si="1519"/>
        <v>219061.52199999956</v>
      </c>
      <c r="BB210" s="329">
        <f t="shared" si="1357"/>
        <v>0.19811416899607834</v>
      </c>
      <c r="BE210" s="449"/>
      <c r="BF210" s="132" t="s">
        <v>28</v>
      </c>
      <c r="BG210" s="328">
        <f t="shared" ref="BG210:BI210" si="1520">IF(COUNT(BG207:BG209)=0,"",SUM(BG207:BG209))</f>
        <v>4909306.4050000478</v>
      </c>
      <c r="BH210" s="167">
        <f t="shared" si="1520"/>
        <v>4143647.2570000873</v>
      </c>
      <c r="BI210" s="167">
        <f t="shared" si="1520"/>
        <v>731365.00099999737</v>
      </c>
      <c r="BJ210" s="329">
        <f t="shared" si="1361"/>
        <v>0.14897521985083559</v>
      </c>
      <c r="BK210" s="328">
        <f t="shared" ref="BK210:BM210" si="1521">IF(COUNT(BK207:BK209)=0,"",SUM(BK207:BK209))</f>
        <v>127865.72499999013</v>
      </c>
      <c r="BL210" s="167">
        <f t="shared" si="1521"/>
        <v>109021.9469999953</v>
      </c>
      <c r="BM210" s="167">
        <f t="shared" si="1521"/>
        <v>16447.534000000156</v>
      </c>
      <c r="BN210" s="329">
        <f t="shared" si="1365"/>
        <v>0.1286312966199615</v>
      </c>
      <c r="BO210" s="328">
        <f t="shared" ref="BO210:BQ210" si="1522">IF(COUNT(BO207:BO209)=0,"",SUM(BO207:BO209))</f>
        <v>82443.222500000003</v>
      </c>
      <c r="BP210" s="167">
        <f t="shared" si="1522"/>
        <v>80141.031500000012</v>
      </c>
      <c r="BQ210" s="167">
        <f t="shared" si="1522"/>
        <v>2323.2545</v>
      </c>
      <c r="BR210" s="329">
        <f t="shared" si="1369"/>
        <v>2.8180054461117165E-2</v>
      </c>
      <c r="BS210" s="328">
        <f t="shared" ref="BS210:BU210" si="1523">IF(COUNT(BS207:BS209)=0,"",SUM(BS207:BS209))</f>
        <v>274489.01476399938</v>
      </c>
      <c r="BT210" s="167">
        <f t="shared" si="1523"/>
        <v>274489.01476399938</v>
      </c>
      <c r="BU210" s="167">
        <f t="shared" si="1523"/>
        <v>0</v>
      </c>
      <c r="BV210" s="329">
        <f t="shared" si="1373"/>
        <v>0</v>
      </c>
      <c r="BW210" s="328">
        <f t="shared" ref="BW210:BY210" si="1524">IF(COUNT(BW207:BW209)=0,"",SUM(BW207:BW209))</f>
        <v>279649.01810999983</v>
      </c>
      <c r="BX210" s="167">
        <f t="shared" si="1524"/>
        <v>279649.01810999983</v>
      </c>
      <c r="BY210" s="167">
        <f t="shared" si="1524"/>
        <v>0</v>
      </c>
      <c r="BZ210" s="329">
        <f t="shared" si="1377"/>
        <v>0</v>
      </c>
      <c r="CA210" s="330">
        <f t="shared" ref="CA210:CC210" si="1525">IF(COUNT(CA207:CA209)=0,"",SUM(CA207:CA209))</f>
        <v>5673753.3853740385</v>
      </c>
      <c r="CB210" s="166">
        <f t="shared" si="1525"/>
        <v>4886948.2683740817</v>
      </c>
      <c r="CC210" s="166">
        <f t="shared" si="1525"/>
        <v>750135.78949999751</v>
      </c>
      <c r="CD210" s="329">
        <f t="shared" si="1381"/>
        <v>0.13221156059297867</v>
      </c>
    </row>
    <row r="211" spans="1:82" ht="15.75" thickBot="1">
      <c r="A211" s="450"/>
      <c r="B211" s="133" t="s">
        <v>55</v>
      </c>
      <c r="C211" s="337">
        <f t="shared" ref="C211:E211" si="1526">SUM(C210,C206,C202,C198)</f>
        <v>12904070.798000203</v>
      </c>
      <c r="D211" s="180">
        <f t="shared" si="1526"/>
        <v>11351420.086000238</v>
      </c>
      <c r="E211" s="180">
        <f t="shared" si="1526"/>
        <v>1475913.2749999862</v>
      </c>
      <c r="F211" s="338">
        <f t="shared" si="1340"/>
        <v>0.11437578870295058</v>
      </c>
      <c r="G211" s="337">
        <f t="shared" ref="G211:I211" si="1527">SUM(G210,G206,G202,G198)</f>
        <v>1244454.7039999766</v>
      </c>
      <c r="H211" s="180">
        <f t="shared" si="1527"/>
        <v>1077533.9419999886</v>
      </c>
      <c r="I211" s="180">
        <f t="shared" si="1527"/>
        <v>159840.23100000111</v>
      </c>
      <c r="J211" s="338">
        <f t="shared" si="1341"/>
        <v>0.12844198385544783</v>
      </c>
      <c r="K211" s="337">
        <f t="shared" ref="K211:M211" si="1528">SUM(K210,K206,K202,K198)</f>
        <v>301116.56599999999</v>
      </c>
      <c r="L211" s="180">
        <f t="shared" si="1528"/>
        <v>294406.39850000001</v>
      </c>
      <c r="M211" s="180">
        <f t="shared" si="1528"/>
        <v>8042.3055000000004</v>
      </c>
      <c r="N211" s="338">
        <f t="shared" si="1342"/>
        <v>2.6708279809487468E-2</v>
      </c>
      <c r="O211" s="337">
        <f t="shared" ref="O211:Q211" si="1529">SUM(O210,O206,O202,O198)</f>
        <v>640606.49359099881</v>
      </c>
      <c r="P211" s="180">
        <f t="shared" si="1529"/>
        <v>640606.49359099881</v>
      </c>
      <c r="Q211" s="180">
        <f t="shared" si="1529"/>
        <v>0</v>
      </c>
      <c r="R211" s="338">
        <f t="shared" si="1343"/>
        <v>0</v>
      </c>
      <c r="S211" s="337">
        <f t="shared" ref="S211:U211" si="1530">SUM(S210,S206,S202,S198)</f>
        <v>644991.94858049962</v>
      </c>
      <c r="T211" s="180">
        <f t="shared" si="1530"/>
        <v>644991.94858049962</v>
      </c>
      <c r="U211" s="180">
        <f t="shared" si="1530"/>
        <v>0</v>
      </c>
      <c r="V211" s="338">
        <f t="shared" si="1344"/>
        <v>0</v>
      </c>
      <c r="W211" s="337">
        <f t="shared" ref="W211:Y211" si="1531">SUM(W210,W206,W202,W198)</f>
        <v>15735240.510171682</v>
      </c>
      <c r="X211" s="180">
        <f t="shared" si="1531"/>
        <v>14008958.868671725</v>
      </c>
      <c r="Y211" s="180">
        <f t="shared" si="1531"/>
        <v>1643795.811499987</v>
      </c>
      <c r="Z211" s="338">
        <f t="shared" si="1348"/>
        <v>0.10446588410500579</v>
      </c>
      <c r="AC211" s="450"/>
      <c r="AD211" s="133" t="s">
        <v>55</v>
      </c>
      <c r="AE211" s="337">
        <f t="shared" ref="AE211:AG211" si="1532">SUM(AE210,AE206,AE202,AE198)</f>
        <v>3017234.8299999707</v>
      </c>
      <c r="AF211" s="180">
        <f t="shared" si="1532"/>
        <v>2323085.5439999788</v>
      </c>
      <c r="AG211" s="180">
        <f t="shared" si="1532"/>
        <v>662645.64199999929</v>
      </c>
      <c r="AH211" s="338">
        <f t="shared" si="1349"/>
        <v>0.21962017520525762</v>
      </c>
      <c r="AI211" s="337">
        <f t="shared" ref="AI211:AK211" si="1533">SUM(AI210,AI206,AI202,AI198)</f>
        <v>142622.26600000035</v>
      </c>
      <c r="AJ211" s="180">
        <f t="shared" si="1533"/>
        <v>116215.19100000024</v>
      </c>
      <c r="AK211" s="180">
        <f t="shared" si="1533"/>
        <v>18442.193999999992</v>
      </c>
      <c r="AL211" s="338">
        <f t="shared" si="1350"/>
        <v>0.12930795812765972</v>
      </c>
      <c r="AM211" s="337">
        <f t="shared" ref="AM211:AO211" si="1534">SUM(AM210,AM206,AM202,AM198)</f>
        <v>0</v>
      </c>
      <c r="AN211" s="180">
        <f t="shared" si="1534"/>
        <v>0</v>
      </c>
      <c r="AO211" s="180">
        <f t="shared" si="1534"/>
        <v>0</v>
      </c>
      <c r="AP211" s="338">
        <f t="shared" si="1351"/>
        <v>0</v>
      </c>
      <c r="AQ211" s="337">
        <f t="shared" ref="AQ211:AS211" si="1535">SUM(AQ210,AQ206,AQ202,AQ198)</f>
        <v>13820.548459999998</v>
      </c>
      <c r="AR211" s="180">
        <f t="shared" si="1535"/>
        <v>13820.548459999998</v>
      </c>
      <c r="AS211" s="180">
        <f t="shared" si="1535"/>
        <v>0</v>
      </c>
      <c r="AT211" s="338">
        <f t="shared" si="1352"/>
        <v>0</v>
      </c>
      <c r="AU211" s="337">
        <f t="shared" ref="AU211:AW211" si="1536">SUM(AU210,AU206,AU202,AU198)</f>
        <v>416277.32342500001</v>
      </c>
      <c r="AV211" s="180">
        <f t="shared" si="1536"/>
        <v>416277.32342500001</v>
      </c>
      <c r="AW211" s="180">
        <f t="shared" si="1536"/>
        <v>0</v>
      </c>
      <c r="AX211" s="338">
        <f t="shared" si="1353"/>
        <v>0</v>
      </c>
      <c r="AY211" s="337">
        <f t="shared" ref="AY211:BA211" si="1537">SUM(AY210,AY206,AY202,AY198)</f>
        <v>3589954.9678849708</v>
      </c>
      <c r="AZ211" s="180">
        <f t="shared" si="1537"/>
        <v>2869398.6068849792</v>
      </c>
      <c r="BA211" s="180">
        <f t="shared" si="1537"/>
        <v>681087.83599999943</v>
      </c>
      <c r="BB211" s="338">
        <f t="shared" si="1357"/>
        <v>0.1897204399756757</v>
      </c>
      <c r="BE211" s="450"/>
      <c r="BF211" s="133" t="s">
        <v>55</v>
      </c>
      <c r="BG211" s="337">
        <f t="shared" ref="BG211:BI211" si="1538">SUM(BG210,BG206,BG202,BG198)</f>
        <v>15921305.628000174</v>
      </c>
      <c r="BH211" s="180">
        <f t="shared" si="1538"/>
        <v>13674505.630000215</v>
      </c>
      <c r="BI211" s="180">
        <f t="shared" si="1538"/>
        <v>2138558.9169999855</v>
      </c>
      <c r="BJ211" s="338">
        <f t="shared" si="1361"/>
        <v>0.13432057439051895</v>
      </c>
      <c r="BK211" s="337">
        <f t="shared" ref="BK211:BM211" si="1539">SUM(BK210,BK206,BK202,BK198)</f>
        <v>1387076.9699999769</v>
      </c>
      <c r="BL211" s="180">
        <f t="shared" si="1539"/>
        <v>1193749.1329999887</v>
      </c>
      <c r="BM211" s="180">
        <f t="shared" si="1539"/>
        <v>178282.42500000109</v>
      </c>
      <c r="BN211" s="338">
        <f t="shared" si="1365"/>
        <v>0.1285310252105217</v>
      </c>
      <c r="BO211" s="337">
        <f t="shared" ref="BO211:BQ211" si="1540">SUM(BO210,BO206,BO202,BO198)</f>
        <v>301116.56599999999</v>
      </c>
      <c r="BP211" s="180">
        <f t="shared" si="1540"/>
        <v>294406.39850000001</v>
      </c>
      <c r="BQ211" s="180">
        <f t="shared" si="1540"/>
        <v>8042.3055000000004</v>
      </c>
      <c r="BR211" s="338">
        <f t="shared" si="1369"/>
        <v>2.6708279809487468E-2</v>
      </c>
      <c r="BS211" s="337">
        <f t="shared" ref="BS211:BU211" si="1541">SUM(BS210,BS206,BS202,BS198)</f>
        <v>654427.04205099889</v>
      </c>
      <c r="BT211" s="180">
        <f t="shared" si="1541"/>
        <v>654427.04205099889</v>
      </c>
      <c r="BU211" s="180">
        <f t="shared" si="1541"/>
        <v>0</v>
      </c>
      <c r="BV211" s="338">
        <f t="shared" si="1373"/>
        <v>0</v>
      </c>
      <c r="BW211" s="337">
        <f t="shared" ref="BW211:BY211" si="1542">SUM(BW210,BW206,BW202,BW198)</f>
        <v>1061269.2720054996</v>
      </c>
      <c r="BX211" s="180">
        <f t="shared" si="1542"/>
        <v>1061269.2720054996</v>
      </c>
      <c r="BY211" s="180">
        <f t="shared" si="1542"/>
        <v>0</v>
      </c>
      <c r="BZ211" s="338">
        <f t="shared" si="1377"/>
        <v>0</v>
      </c>
      <c r="CA211" s="337">
        <f t="shared" ref="CA211:CC211" si="1543">SUM(CA210,CA206,CA202,CA198)</f>
        <v>19325195.478056651</v>
      </c>
      <c r="CB211" s="180">
        <f t="shared" si="1543"/>
        <v>16878357.475556701</v>
      </c>
      <c r="CC211" s="180">
        <f t="shared" si="1543"/>
        <v>2324883.6474999869</v>
      </c>
      <c r="CD211" s="338">
        <f t="shared" si="1381"/>
        <v>0.12030324092399701</v>
      </c>
    </row>
    <row r="212" spans="1:82">
      <c r="A212" s="339" t="s">
        <v>400</v>
      </c>
    </row>
    <row r="213" spans="1:82" ht="15" thickBot="1"/>
    <row r="214" spans="1:82" ht="19.5" thickBot="1">
      <c r="A214" s="477" t="s">
        <v>392</v>
      </c>
      <c r="B214" s="478"/>
      <c r="C214" s="474" t="s">
        <v>0</v>
      </c>
      <c r="D214" s="475"/>
      <c r="E214" s="475"/>
      <c r="F214" s="476"/>
      <c r="G214" s="474" t="s">
        <v>9</v>
      </c>
      <c r="H214" s="475"/>
      <c r="I214" s="475"/>
      <c r="J214" s="476"/>
      <c r="K214" s="474" t="s">
        <v>393</v>
      </c>
      <c r="L214" s="475"/>
      <c r="M214" s="475"/>
      <c r="N214" s="476"/>
      <c r="O214" s="474" t="s">
        <v>375</v>
      </c>
      <c r="P214" s="475"/>
      <c r="Q214" s="475"/>
      <c r="R214" s="476"/>
      <c r="S214" s="474" t="s">
        <v>377</v>
      </c>
      <c r="T214" s="475"/>
      <c r="U214" s="475"/>
      <c r="V214" s="476"/>
      <c r="W214" s="474" t="s">
        <v>376</v>
      </c>
      <c r="X214" s="475"/>
      <c r="Y214" s="475"/>
      <c r="Z214" s="476"/>
      <c r="AC214" s="477" t="s">
        <v>394</v>
      </c>
      <c r="AD214" s="478"/>
      <c r="AE214" s="474" t="s">
        <v>0</v>
      </c>
      <c r="AF214" s="475"/>
      <c r="AG214" s="475"/>
      <c r="AH214" s="476"/>
      <c r="AI214" s="474" t="s">
        <v>9</v>
      </c>
      <c r="AJ214" s="475"/>
      <c r="AK214" s="475"/>
      <c r="AL214" s="476"/>
      <c r="AM214" s="474" t="s">
        <v>393</v>
      </c>
      <c r="AN214" s="475"/>
      <c r="AO214" s="475"/>
      <c r="AP214" s="476"/>
      <c r="AQ214" s="474" t="s">
        <v>375</v>
      </c>
      <c r="AR214" s="475"/>
      <c r="AS214" s="475"/>
      <c r="AT214" s="476"/>
      <c r="AU214" s="474" t="s">
        <v>377</v>
      </c>
      <c r="AV214" s="475"/>
      <c r="AW214" s="475"/>
      <c r="AX214" s="476"/>
      <c r="AY214" s="474" t="s">
        <v>376</v>
      </c>
      <c r="AZ214" s="475"/>
      <c r="BA214" s="475"/>
      <c r="BB214" s="476"/>
      <c r="BE214" s="477" t="s">
        <v>395</v>
      </c>
      <c r="BF214" s="478"/>
      <c r="BG214" s="474" t="s">
        <v>0</v>
      </c>
      <c r="BH214" s="475"/>
      <c r="BI214" s="475"/>
      <c r="BJ214" s="476"/>
      <c r="BK214" s="474" t="s">
        <v>9</v>
      </c>
      <c r="BL214" s="475"/>
      <c r="BM214" s="475"/>
      <c r="BN214" s="476"/>
      <c r="BO214" s="474" t="s">
        <v>393</v>
      </c>
      <c r="BP214" s="475"/>
      <c r="BQ214" s="475"/>
      <c r="BR214" s="476"/>
      <c r="BS214" s="474" t="s">
        <v>375</v>
      </c>
      <c r="BT214" s="475"/>
      <c r="BU214" s="475"/>
      <c r="BV214" s="476"/>
      <c r="BW214" s="474" t="s">
        <v>377</v>
      </c>
      <c r="BX214" s="475"/>
      <c r="BY214" s="475"/>
      <c r="BZ214" s="476"/>
      <c r="CA214" s="474" t="s">
        <v>376</v>
      </c>
      <c r="CB214" s="475"/>
      <c r="CC214" s="475"/>
      <c r="CD214" s="476"/>
    </row>
    <row r="215" spans="1:82" ht="75" thickBot="1">
      <c r="A215" s="479"/>
      <c r="B215" s="480"/>
      <c r="C215" s="307" t="s">
        <v>52</v>
      </c>
      <c r="D215" s="308" t="s">
        <v>53</v>
      </c>
      <c r="E215" s="308" t="s">
        <v>51</v>
      </c>
      <c r="F215" s="309" t="s">
        <v>51</v>
      </c>
      <c r="G215" s="307" t="s">
        <v>52</v>
      </c>
      <c r="H215" s="308" t="s">
        <v>53</v>
      </c>
      <c r="I215" s="308" t="s">
        <v>51</v>
      </c>
      <c r="J215" s="309" t="s">
        <v>51</v>
      </c>
      <c r="K215" s="307" t="s">
        <v>52</v>
      </c>
      <c r="L215" s="308" t="s">
        <v>53</v>
      </c>
      <c r="M215" s="308" t="s">
        <v>51</v>
      </c>
      <c r="N215" s="309" t="s">
        <v>51</v>
      </c>
      <c r="O215" s="307" t="s">
        <v>52</v>
      </c>
      <c r="P215" s="308" t="s">
        <v>53</v>
      </c>
      <c r="Q215" s="308" t="s">
        <v>51</v>
      </c>
      <c r="R215" s="309" t="s">
        <v>51</v>
      </c>
      <c r="S215" s="307" t="s">
        <v>52</v>
      </c>
      <c r="T215" s="308" t="s">
        <v>53</v>
      </c>
      <c r="U215" s="308" t="s">
        <v>51</v>
      </c>
      <c r="V215" s="309" t="s">
        <v>51</v>
      </c>
      <c r="W215" s="307" t="s">
        <v>52</v>
      </c>
      <c r="X215" s="308" t="s">
        <v>53</v>
      </c>
      <c r="Y215" s="308" t="s">
        <v>51</v>
      </c>
      <c r="Z215" s="309" t="s">
        <v>51</v>
      </c>
      <c r="AC215" s="479"/>
      <c r="AD215" s="480"/>
      <c r="AE215" s="307" t="s">
        <v>52</v>
      </c>
      <c r="AF215" s="308" t="s">
        <v>53</v>
      </c>
      <c r="AG215" s="308" t="s">
        <v>51</v>
      </c>
      <c r="AH215" s="309" t="s">
        <v>51</v>
      </c>
      <c r="AI215" s="307" t="s">
        <v>52</v>
      </c>
      <c r="AJ215" s="308" t="s">
        <v>53</v>
      </c>
      <c r="AK215" s="308" t="s">
        <v>51</v>
      </c>
      <c r="AL215" s="309" t="s">
        <v>51</v>
      </c>
      <c r="AM215" s="307" t="s">
        <v>52</v>
      </c>
      <c r="AN215" s="308" t="s">
        <v>53</v>
      </c>
      <c r="AO215" s="308" t="s">
        <v>51</v>
      </c>
      <c r="AP215" s="309" t="s">
        <v>51</v>
      </c>
      <c r="AQ215" s="307" t="s">
        <v>52</v>
      </c>
      <c r="AR215" s="308" t="s">
        <v>53</v>
      </c>
      <c r="AS215" s="308" t="s">
        <v>51</v>
      </c>
      <c r="AT215" s="309" t="s">
        <v>51</v>
      </c>
      <c r="AU215" s="307" t="s">
        <v>52</v>
      </c>
      <c r="AV215" s="308" t="s">
        <v>53</v>
      </c>
      <c r="AW215" s="308" t="s">
        <v>51</v>
      </c>
      <c r="AX215" s="309" t="s">
        <v>51</v>
      </c>
      <c r="AY215" s="307" t="s">
        <v>52</v>
      </c>
      <c r="AZ215" s="308" t="s">
        <v>53</v>
      </c>
      <c r="BA215" s="308" t="s">
        <v>51</v>
      </c>
      <c r="BB215" s="309" t="s">
        <v>51</v>
      </c>
      <c r="BE215" s="479"/>
      <c r="BF215" s="480"/>
      <c r="BG215" s="307" t="s">
        <v>52</v>
      </c>
      <c r="BH215" s="308" t="s">
        <v>53</v>
      </c>
      <c r="BI215" s="308" t="s">
        <v>51</v>
      </c>
      <c r="BJ215" s="309" t="s">
        <v>51</v>
      </c>
      <c r="BK215" s="307" t="s">
        <v>52</v>
      </c>
      <c r="BL215" s="308" t="s">
        <v>53</v>
      </c>
      <c r="BM215" s="308" t="s">
        <v>51</v>
      </c>
      <c r="BN215" s="309" t="s">
        <v>51</v>
      </c>
      <c r="BO215" s="307" t="s">
        <v>52</v>
      </c>
      <c r="BP215" s="308" t="s">
        <v>53</v>
      </c>
      <c r="BQ215" s="308" t="s">
        <v>51</v>
      </c>
      <c r="BR215" s="309" t="s">
        <v>51</v>
      </c>
      <c r="BS215" s="307" t="s">
        <v>52</v>
      </c>
      <c r="BT215" s="308" t="s">
        <v>53</v>
      </c>
      <c r="BU215" s="308" t="s">
        <v>51</v>
      </c>
      <c r="BV215" s="309" t="s">
        <v>51</v>
      </c>
      <c r="BW215" s="307" t="s">
        <v>52</v>
      </c>
      <c r="BX215" s="308" t="s">
        <v>53</v>
      </c>
      <c r="BY215" s="308" t="s">
        <v>51</v>
      </c>
      <c r="BZ215" s="309" t="s">
        <v>51</v>
      </c>
      <c r="CA215" s="307" t="s">
        <v>52</v>
      </c>
      <c r="CB215" s="308" t="s">
        <v>53</v>
      </c>
      <c r="CC215" s="308" t="s">
        <v>51</v>
      </c>
      <c r="CD215" s="309" t="s">
        <v>51</v>
      </c>
    </row>
    <row r="216" spans="1:82">
      <c r="A216" s="448">
        <v>2026</v>
      </c>
      <c r="B216" s="134" t="s">
        <v>13</v>
      </c>
      <c r="C216" s="142">
        <v>1186555.6110000638</v>
      </c>
      <c r="D216" s="143">
        <v>1121310.8210000698</v>
      </c>
      <c r="E216" s="143">
        <v>61089.013999999523</v>
      </c>
      <c r="F216" s="310">
        <f t="shared" ref="F216:F232" si="1544">IF(AND(ISNUMBER(C216),ISNUMBER(E216)), IF(C216=0, 0, E216/C216), "")</f>
        <v>5.1484324403903763E-2</v>
      </c>
      <c r="G216" s="142">
        <v>33526.127000001201</v>
      </c>
      <c r="H216" s="143">
        <v>33403.097000001115</v>
      </c>
      <c r="I216" s="143">
        <v>93.172000000000111</v>
      </c>
      <c r="J216" s="310">
        <f t="shared" ref="J216:J232" si="1545">IF(AND(ISNUMBER(G216),ISNUMBER(I216)), IF(G216=0, 0, I216/G216), "")</f>
        <v>2.7790862929081184E-3</v>
      </c>
      <c r="K216" s="142">
        <v>28524.407999999999</v>
      </c>
      <c r="L216" s="143">
        <v>28331.3995</v>
      </c>
      <c r="M216" s="143">
        <v>426.76600000000002</v>
      </c>
      <c r="N216" s="310">
        <f t="shared" ref="N216:N232" si="1546">IF(AND(ISNUMBER(K216),ISNUMBER(M216)), IF(K216=0, 0, M216/K216), "")</f>
        <v>1.4961432328411515E-2</v>
      </c>
      <c r="O216" s="142">
        <v>91495.498162999094</v>
      </c>
      <c r="P216" s="143">
        <v>91495.498162999094</v>
      </c>
      <c r="Q216" s="143">
        <v>0</v>
      </c>
      <c r="R216" s="310">
        <f t="shared" ref="R216:R232" si="1547">IF(AND(ISNUMBER(O216),ISNUMBER(Q216)), IF(O216=0, 0, Q216/O216), "")</f>
        <v>0</v>
      </c>
      <c r="S216" s="142">
        <v>64514.146536999899</v>
      </c>
      <c r="T216" s="143">
        <v>64514.146536999899</v>
      </c>
      <c r="U216" s="143">
        <v>0</v>
      </c>
      <c r="V216" s="310">
        <f t="shared" ref="V216:V232" si="1548">IF(AND(ISNUMBER(S216),ISNUMBER(U216)), IF(S216=0, 0, U216/S216), "")</f>
        <v>0</v>
      </c>
      <c r="W216" s="313">
        <f t="shared" ref="W216:W218" si="1549">IF(COUNT(C216,G216,K216,O216,S216)&lt;5,"",SUM(C216,G216,K216,O216,S216))</f>
        <v>1404615.790700064</v>
      </c>
      <c r="X216" s="146">
        <f t="shared" ref="X216:X218" si="1550">IF(COUNT(D216,H216,L216,P216,T216)&lt;5,"",SUM(D216,H216,L216,P216,T216))</f>
        <v>1339054.9622000698</v>
      </c>
      <c r="Y216" s="146">
        <f t="shared" ref="Y216:Y218" si="1551">IF(COUNT(E216,I216,M216,Q216,U216)&lt;5,"",SUM(E216,I216,M216,Q216,U216))</f>
        <v>61608.951999999525</v>
      </c>
      <c r="Z216" s="310">
        <f t="shared" ref="Z216:Z232" si="1552">IF(AND(ISNUMBER(W216),ISNUMBER(Y216)), IF(W216=0, 0, Y216/W216), "")</f>
        <v>4.3861782280899368E-2</v>
      </c>
      <c r="AC216" s="448">
        <v>2026</v>
      </c>
      <c r="AD216" s="134" t="s">
        <v>13</v>
      </c>
      <c r="AE216" s="142">
        <v>369572.47000000329</v>
      </c>
      <c r="AF216" s="143">
        <v>283001.5010000008</v>
      </c>
      <c r="AG216" s="143">
        <v>82335.101000000068</v>
      </c>
      <c r="AH216" s="310">
        <f t="shared" ref="AH216:AH232" si="1553">IF(AND(ISNUMBER(AE216),ISNUMBER(AG216)), IF(AE216=0, 0, AG216/AE216), "")</f>
        <v>0.22278472473882954</v>
      </c>
      <c r="AI216" s="142">
        <v>3066.5190000000021</v>
      </c>
      <c r="AJ216" s="143">
        <v>2293.348999999997</v>
      </c>
      <c r="AK216" s="143">
        <v>359.33099999999848</v>
      </c>
      <c r="AL216" s="310">
        <f t="shared" ref="AL216:AL232" si="1554">IF(AND(ISNUMBER(AI216),ISNUMBER(AK216)), IF(AI216=0, 0, AK216/AI216), "")</f>
        <v>0.11717879458760837</v>
      </c>
      <c r="AM216" s="142">
        <v>0</v>
      </c>
      <c r="AN216" s="143">
        <v>0</v>
      </c>
      <c r="AO216" s="143">
        <v>0</v>
      </c>
      <c r="AP216" s="310">
        <f t="shared" ref="AP216:AP232" si="1555">IF(AND(ISNUMBER(AM216),ISNUMBER(AO216)), IF(AM216=0, 0, AO216/AM216), "")</f>
        <v>0</v>
      </c>
      <c r="AQ216" s="142">
        <v>2576.757654000005</v>
      </c>
      <c r="AR216" s="143">
        <v>2576.757654000005</v>
      </c>
      <c r="AS216" s="143">
        <v>0</v>
      </c>
      <c r="AT216" s="310">
        <f t="shared" ref="AT216:AT232" si="1556">IF(AND(ISNUMBER(AQ216),ISNUMBER(AS216)), IF(AQ216=0, 0, AS216/AQ216), "")</f>
        <v>0</v>
      </c>
      <c r="AU216" s="142">
        <v>32947.148406000008</v>
      </c>
      <c r="AV216" s="143">
        <v>32947.148406000008</v>
      </c>
      <c r="AW216" s="143">
        <v>0</v>
      </c>
      <c r="AX216" s="310">
        <f t="shared" ref="AX216:AX232" si="1557">IF(AND(ISNUMBER(AU216),ISNUMBER(AW216)), IF(AU216=0, 0, AW216/AU216), "")</f>
        <v>0</v>
      </c>
      <c r="AY216" s="313">
        <f t="shared" ref="AY216:AY218" si="1558">IF(COUNT(AE216,AI216,AM216,AQ216,AU216)&lt;5,"",SUM(AE216,AI216,AM216,AQ216,AU216))</f>
        <v>408162.89506000333</v>
      </c>
      <c r="AZ216" s="146">
        <f t="shared" ref="AZ216:AZ218" si="1559">IF(COUNT(AF216,AJ216,AN216,AR216,AV216)&lt;5,"",SUM(AF216,AJ216,AN216,AR216,AV216))</f>
        <v>320818.7560600008</v>
      </c>
      <c r="BA216" s="146">
        <f t="shared" ref="BA216:BA218" si="1560">IF(COUNT(AG216,AK216,AO216,AS216,AW216)&lt;5,"",SUM(AG216,AK216,AO216,AS216,AW216))</f>
        <v>82694.432000000073</v>
      </c>
      <c r="BB216" s="310">
        <f t="shared" ref="BB216:BB232" si="1561">IF(AND(ISNUMBER(AY216),ISNUMBER(BA216)), IF(AY216=0, 0, BA216/AY216), "")</f>
        <v>0.20260154218046525</v>
      </c>
      <c r="BE216" s="448">
        <v>2026</v>
      </c>
      <c r="BF216" s="134" t="s">
        <v>13</v>
      </c>
      <c r="BG216" s="314">
        <f t="shared" ref="BG216:BG218" si="1562">IF(COUNT(C216, AE216)&lt;2, "", C216+AE216)</f>
        <v>1556128.0810000671</v>
      </c>
      <c r="BH216" s="315">
        <f t="shared" ref="BH216:BH218" si="1563">IF(COUNT(D216, AF216)&lt;2, "", D216+AF216)</f>
        <v>1404312.3220000707</v>
      </c>
      <c r="BI216" s="315">
        <f t="shared" ref="BI216:BI218" si="1564">IF(COUNT(E216, AG216)&lt;2, "", E216+AG216)</f>
        <v>143424.11499999958</v>
      </c>
      <c r="BJ216" s="310">
        <f t="shared" ref="BJ216:BJ232" si="1565">IF(AND(ISNUMBER(BG216),ISNUMBER(BI216)), IF(BG216=0, 0, BI216/BG216), "")</f>
        <v>9.2167294422080034E-2</v>
      </c>
      <c r="BK216" s="314">
        <f t="shared" ref="BK216:BK218" si="1566">IF(COUNT(G216, AI216)&lt;2, "", G216+AI216)</f>
        <v>36592.646000001201</v>
      </c>
      <c r="BL216" s="315">
        <f t="shared" ref="BL216:BL218" si="1567">IF(COUNT(H216, AJ216)&lt;2, "", H216+AJ216)</f>
        <v>35696.446000001109</v>
      </c>
      <c r="BM216" s="315">
        <f t="shared" ref="BM216:BM218" si="1568">IF(COUNT(I216, AK216)&lt;2, "", I216+AK216)</f>
        <v>452.50299999999856</v>
      </c>
      <c r="BN216" s="310">
        <f t="shared" ref="BN216:BN232" si="1569">IF(AND(ISNUMBER(BK216),ISNUMBER(BM216)), IF(BK216=0, 0, BM216/BK216), "")</f>
        <v>1.2365954623778333E-2</v>
      </c>
      <c r="BO216" s="314">
        <f t="shared" ref="BO216:BO218" si="1570">IF(COUNT(K216, AM216)&lt;2, "", K216+AM216)</f>
        <v>28524.407999999999</v>
      </c>
      <c r="BP216" s="315">
        <f t="shared" ref="BP216:BP218" si="1571">IF(COUNT(L216, AN216)&lt;2, "", L216+AN216)</f>
        <v>28331.3995</v>
      </c>
      <c r="BQ216" s="315">
        <f t="shared" ref="BQ216:BQ218" si="1572">IF(COUNT(M216, AO216)&lt;2, "", M216+AO216)</f>
        <v>426.76600000000002</v>
      </c>
      <c r="BR216" s="310">
        <f t="shared" ref="BR216:BR232" si="1573">IF(AND(ISNUMBER(BO216),ISNUMBER(BQ216)), IF(BO216=0, 0, BQ216/BO216), "")</f>
        <v>1.4961432328411515E-2</v>
      </c>
      <c r="BS216" s="314">
        <f t="shared" ref="BS216:BS218" si="1574">IF(COUNT(O216, AQ216)&lt;2, "", O216+AQ216)</f>
        <v>94072.255816999095</v>
      </c>
      <c r="BT216" s="315">
        <f t="shared" ref="BT216:BT218" si="1575">IF(COUNT(P216, AR216)&lt;2, "", P216+AR216)</f>
        <v>94072.255816999095</v>
      </c>
      <c r="BU216" s="315">
        <f t="shared" ref="BU216:BU218" si="1576">IF(COUNT(Q216, AS216)&lt;2, "", Q216+AS216)</f>
        <v>0</v>
      </c>
      <c r="BV216" s="310">
        <f t="shared" ref="BV216:BV232" si="1577">IF(AND(ISNUMBER(BS216),ISNUMBER(BU216)), IF(BS216=0, 0, BU216/BS216), "")</f>
        <v>0</v>
      </c>
      <c r="BW216" s="314">
        <f t="shared" ref="BW216:BW218" si="1578">IF(COUNT(S216, AU216)&lt;2, "", S216+AU216)</f>
        <v>97461.294942999899</v>
      </c>
      <c r="BX216" s="315">
        <f t="shared" ref="BX216:BX218" si="1579">IF(COUNT(T216, AV216)&lt;2, "", T216+AV216)</f>
        <v>97461.294942999899</v>
      </c>
      <c r="BY216" s="315">
        <f t="shared" ref="BY216:BY218" si="1580">IF(COUNT(U216, AW216)&lt;2, "", U216+AW216)</f>
        <v>0</v>
      </c>
      <c r="BZ216" s="310">
        <f t="shared" ref="BZ216:BZ232" si="1581">IF(AND(ISNUMBER(BW216),ISNUMBER(BY216)), IF(BW216=0, 0, BY216/BW216), "")</f>
        <v>0</v>
      </c>
      <c r="CA216" s="313">
        <f t="shared" ref="CA216:CA218" si="1582">IF(COUNT(BG216,BK216,BO216,BS216,BW216)&lt;5,"",SUM(BG216,BK216,BO216,BS216,BW216))</f>
        <v>1812778.6857600673</v>
      </c>
      <c r="CB216" s="146">
        <f t="shared" ref="CB216:CB218" si="1583">IF(COUNT(BH216,BL216,BP216,BT216,BX216)&lt;5,"",SUM(BH216,BL216,BP216,BT216,BX216))</f>
        <v>1659873.718260071</v>
      </c>
      <c r="CC216" s="146">
        <f t="shared" ref="CC216:CC218" si="1584">IF(COUNT(BI216,BM216,BQ216,BU216,BY216)&lt;5,"",SUM(BI216,BM216,BQ216,BU216,BY216))</f>
        <v>144303.38399999958</v>
      </c>
      <c r="CD216" s="310">
        <f t="shared" ref="CD216:CD232" si="1585">IF(AND(ISNUMBER(CA216),ISNUMBER(CC216)), IF(CA216=0, 0, CC216/CA216), "")</f>
        <v>7.9603420502208533E-2</v>
      </c>
    </row>
    <row r="217" spans="1:82">
      <c r="A217" s="449"/>
      <c r="B217" s="130" t="s">
        <v>14</v>
      </c>
      <c r="C217" s="149">
        <v>1374099.6050000533</v>
      </c>
      <c r="D217" s="150">
        <v>1247190.2270000246</v>
      </c>
      <c r="E217" s="150">
        <v>118500.83399999869</v>
      </c>
      <c r="F217" s="316">
        <f t="shared" si="1544"/>
        <v>8.6238896779243374E-2</v>
      </c>
      <c r="G217" s="149">
        <v>43759.845999997095</v>
      </c>
      <c r="H217" s="150">
        <v>40693.200999998087</v>
      </c>
      <c r="I217" s="150">
        <v>2893.4750000000117</v>
      </c>
      <c r="J217" s="316">
        <f t="shared" si="1545"/>
        <v>6.6121690647636275E-2</v>
      </c>
      <c r="K217" s="149">
        <v>24980.316500000001</v>
      </c>
      <c r="L217" s="150">
        <v>24065.696499999998</v>
      </c>
      <c r="M217" s="150">
        <v>824.76700000000005</v>
      </c>
      <c r="N217" s="316">
        <f t="shared" si="1546"/>
        <v>3.3016675349169418E-2</v>
      </c>
      <c r="O217" s="149">
        <v>109443.90448699929</v>
      </c>
      <c r="P217" s="150">
        <v>109443.90448699929</v>
      </c>
      <c r="Q217" s="150">
        <v>0</v>
      </c>
      <c r="R217" s="316">
        <f t="shared" si="1547"/>
        <v>0</v>
      </c>
      <c r="S217" s="149">
        <v>53162.089099499877</v>
      </c>
      <c r="T217" s="150">
        <v>53162.089099499877</v>
      </c>
      <c r="U217" s="150">
        <v>0</v>
      </c>
      <c r="V217" s="316">
        <f t="shared" si="1548"/>
        <v>0</v>
      </c>
      <c r="W217" s="319">
        <f t="shared" si="1549"/>
        <v>1605445.7610865496</v>
      </c>
      <c r="X217" s="153">
        <f t="shared" si="1550"/>
        <v>1474555.118086522</v>
      </c>
      <c r="Y217" s="153">
        <f t="shared" si="1551"/>
        <v>122219.07599999871</v>
      </c>
      <c r="Z217" s="316">
        <f t="shared" si="1552"/>
        <v>7.6127813821179516E-2</v>
      </c>
      <c r="AC217" s="449"/>
      <c r="AD217" s="130" t="s">
        <v>14</v>
      </c>
      <c r="AE217" s="149">
        <v>342351.1800000025</v>
      </c>
      <c r="AF217" s="150">
        <v>285088.65300000284</v>
      </c>
      <c r="AG217" s="150">
        <v>53986.120999999614</v>
      </c>
      <c r="AH217" s="316">
        <f t="shared" si="1553"/>
        <v>0.1576922299493731</v>
      </c>
      <c r="AI217" s="149">
        <v>5104.6399999999958</v>
      </c>
      <c r="AJ217" s="150">
        <v>4083.1950000000097</v>
      </c>
      <c r="AK217" s="150">
        <v>433.77800000000053</v>
      </c>
      <c r="AL217" s="316">
        <f t="shared" si="1554"/>
        <v>8.4977197216650119E-2</v>
      </c>
      <c r="AM217" s="149">
        <v>0</v>
      </c>
      <c r="AN217" s="150">
        <v>0</v>
      </c>
      <c r="AO217" s="150">
        <v>0</v>
      </c>
      <c r="AP217" s="316">
        <f t="shared" si="1555"/>
        <v>0</v>
      </c>
      <c r="AQ217" s="149">
        <v>2515.7361429999996</v>
      </c>
      <c r="AR217" s="150">
        <v>2515.7361429999996</v>
      </c>
      <c r="AS217" s="150">
        <v>0</v>
      </c>
      <c r="AT217" s="316">
        <f t="shared" si="1556"/>
        <v>0</v>
      </c>
      <c r="AU217" s="149">
        <v>32654.065592000017</v>
      </c>
      <c r="AV217" s="150">
        <v>32654.065592000017</v>
      </c>
      <c r="AW217" s="150">
        <v>0</v>
      </c>
      <c r="AX217" s="316">
        <f t="shared" si="1557"/>
        <v>0</v>
      </c>
      <c r="AY217" s="319">
        <f t="shared" si="1558"/>
        <v>382625.62173500255</v>
      </c>
      <c r="AZ217" s="153">
        <f t="shared" si="1559"/>
        <v>324341.64973500289</v>
      </c>
      <c r="BA217" s="153">
        <f t="shared" si="1560"/>
        <v>54419.898999999612</v>
      </c>
      <c r="BB217" s="316">
        <f t="shared" si="1561"/>
        <v>0.14222753498115071</v>
      </c>
      <c r="BE217" s="449"/>
      <c r="BF217" s="130" t="s">
        <v>14</v>
      </c>
      <c r="BG217" s="320">
        <f t="shared" si="1562"/>
        <v>1716450.7850000558</v>
      </c>
      <c r="BH217" s="321">
        <f t="shared" si="1563"/>
        <v>1532278.8800000274</v>
      </c>
      <c r="BI217" s="321">
        <f t="shared" si="1564"/>
        <v>172486.9549999983</v>
      </c>
      <c r="BJ217" s="316">
        <f t="shared" si="1565"/>
        <v>0.10049047517548992</v>
      </c>
      <c r="BK217" s="320">
        <f t="shared" si="1566"/>
        <v>48864.485999997094</v>
      </c>
      <c r="BL217" s="321">
        <f t="shared" si="1567"/>
        <v>44776.395999998094</v>
      </c>
      <c r="BM217" s="321">
        <f t="shared" si="1568"/>
        <v>3327.2530000000124</v>
      </c>
      <c r="BN217" s="316">
        <f t="shared" si="1569"/>
        <v>6.8091435567340472E-2</v>
      </c>
      <c r="BO217" s="320">
        <f t="shared" si="1570"/>
        <v>24980.316500000001</v>
      </c>
      <c r="BP217" s="321">
        <f t="shared" si="1571"/>
        <v>24065.696499999998</v>
      </c>
      <c r="BQ217" s="321">
        <f t="shared" si="1572"/>
        <v>824.76700000000005</v>
      </c>
      <c r="BR217" s="316">
        <f t="shared" si="1573"/>
        <v>3.3016675349169418E-2</v>
      </c>
      <c r="BS217" s="320">
        <f t="shared" si="1574"/>
        <v>111959.6406299993</v>
      </c>
      <c r="BT217" s="321">
        <f t="shared" si="1575"/>
        <v>111959.6406299993</v>
      </c>
      <c r="BU217" s="321">
        <f t="shared" si="1576"/>
        <v>0</v>
      </c>
      <c r="BV217" s="316">
        <f t="shared" si="1577"/>
        <v>0</v>
      </c>
      <c r="BW217" s="320">
        <f t="shared" si="1578"/>
        <v>85816.154691499891</v>
      </c>
      <c r="BX217" s="321">
        <f t="shared" si="1579"/>
        <v>85816.154691499891</v>
      </c>
      <c r="BY217" s="321">
        <f t="shared" si="1580"/>
        <v>0</v>
      </c>
      <c r="BZ217" s="316">
        <f t="shared" si="1581"/>
        <v>0</v>
      </c>
      <c r="CA217" s="319">
        <f t="shared" si="1582"/>
        <v>1988071.382821552</v>
      </c>
      <c r="CB217" s="153">
        <f t="shared" si="1583"/>
        <v>1798896.7678215248</v>
      </c>
      <c r="CC217" s="153">
        <f t="shared" si="1584"/>
        <v>176638.97499999832</v>
      </c>
      <c r="CD217" s="316">
        <f t="shared" si="1585"/>
        <v>8.8849412816005169E-2</v>
      </c>
    </row>
    <row r="218" spans="1:82">
      <c r="A218" s="449"/>
      <c r="B218" s="131" t="s">
        <v>15</v>
      </c>
      <c r="C218" s="156">
        <v>1511454.1740000555</v>
      </c>
      <c r="D218" s="157">
        <v>1260122.4120000149</v>
      </c>
      <c r="E218" s="157">
        <v>241607.12599999821</v>
      </c>
      <c r="F218" s="322">
        <f t="shared" si="1544"/>
        <v>0.15985077824793473</v>
      </c>
      <c r="G218" s="156">
        <v>128543.60200000442</v>
      </c>
      <c r="H218" s="157">
        <v>110442.65800000135</v>
      </c>
      <c r="I218" s="157">
        <v>17244.935000000183</v>
      </c>
      <c r="J218" s="322">
        <f t="shared" si="1545"/>
        <v>0.13415630752279362</v>
      </c>
      <c r="K218" s="156">
        <v>28017.175999999999</v>
      </c>
      <c r="L218" s="157">
        <v>27540.562000000002</v>
      </c>
      <c r="M218" s="157">
        <v>443.21050000000002</v>
      </c>
      <c r="N218" s="322">
        <f t="shared" si="1546"/>
        <v>1.5819242453272236E-2</v>
      </c>
      <c r="O218" s="156">
        <v>99402.861344999372</v>
      </c>
      <c r="P218" s="157">
        <v>99402.861344999372</v>
      </c>
      <c r="Q218" s="157">
        <v>0</v>
      </c>
      <c r="R218" s="322">
        <f t="shared" si="1547"/>
        <v>0</v>
      </c>
      <c r="S218" s="156">
        <v>55030.932451999848</v>
      </c>
      <c r="T218" s="157">
        <v>55030.932451999848</v>
      </c>
      <c r="U218" s="157">
        <v>0</v>
      </c>
      <c r="V218" s="322">
        <f t="shared" si="1548"/>
        <v>0</v>
      </c>
      <c r="W218" s="325">
        <f t="shared" si="1549"/>
        <v>1822448.745797059</v>
      </c>
      <c r="X218" s="160">
        <f t="shared" si="1550"/>
        <v>1552539.4257970154</v>
      </c>
      <c r="Y218" s="160">
        <f t="shared" si="1551"/>
        <v>259295.27149999837</v>
      </c>
      <c r="Z218" s="322">
        <f t="shared" si="1552"/>
        <v>0.14227849869467468</v>
      </c>
      <c r="AC218" s="449"/>
      <c r="AD218" s="131" t="s">
        <v>15</v>
      </c>
      <c r="AE218" s="156">
        <v>388778.00199999864</v>
      </c>
      <c r="AF218" s="157">
        <v>278757.57000000187</v>
      </c>
      <c r="AG218" s="157">
        <v>106035.49699999914</v>
      </c>
      <c r="AH218" s="322">
        <f t="shared" si="1553"/>
        <v>0.2727404751671097</v>
      </c>
      <c r="AI218" s="156">
        <v>12981.20400000008</v>
      </c>
      <c r="AJ218" s="157">
        <v>10290.759000000029</v>
      </c>
      <c r="AK218" s="157">
        <v>1768.6819999999957</v>
      </c>
      <c r="AL218" s="322">
        <f t="shared" si="1554"/>
        <v>0.13624945729224999</v>
      </c>
      <c r="AM218" s="156">
        <v>0</v>
      </c>
      <c r="AN218" s="157">
        <v>0</v>
      </c>
      <c r="AO218" s="157">
        <v>0</v>
      </c>
      <c r="AP218" s="322">
        <f t="shared" si="1555"/>
        <v>0</v>
      </c>
      <c r="AQ218" s="156">
        <v>1874.6607119999999</v>
      </c>
      <c r="AR218" s="157">
        <v>1874.6607119999999</v>
      </c>
      <c r="AS218" s="157">
        <v>0</v>
      </c>
      <c r="AT218" s="322">
        <f t="shared" si="1556"/>
        <v>0</v>
      </c>
      <c r="AU218" s="156">
        <v>36891.578460000019</v>
      </c>
      <c r="AV218" s="157">
        <v>36891.578460000019</v>
      </c>
      <c r="AW218" s="157">
        <v>0</v>
      </c>
      <c r="AX218" s="322">
        <f t="shared" si="1557"/>
        <v>0</v>
      </c>
      <c r="AY218" s="325">
        <f t="shared" si="1558"/>
        <v>440525.4451719987</v>
      </c>
      <c r="AZ218" s="160">
        <f t="shared" si="1559"/>
        <v>327814.56817200186</v>
      </c>
      <c r="BA218" s="160">
        <f t="shared" si="1560"/>
        <v>107804.17899999915</v>
      </c>
      <c r="BB218" s="322">
        <f t="shared" si="1561"/>
        <v>0.24471725795069135</v>
      </c>
      <c r="BE218" s="449"/>
      <c r="BF218" s="131" t="s">
        <v>15</v>
      </c>
      <c r="BG218" s="326">
        <f t="shared" si="1562"/>
        <v>1900232.1760000542</v>
      </c>
      <c r="BH218" s="327">
        <f t="shared" si="1563"/>
        <v>1538879.9820000168</v>
      </c>
      <c r="BI218" s="327">
        <f t="shared" si="1564"/>
        <v>347642.62299999734</v>
      </c>
      <c r="BJ218" s="322">
        <f t="shared" si="1565"/>
        <v>0.18294744578621819</v>
      </c>
      <c r="BK218" s="326">
        <f t="shared" si="1566"/>
        <v>141524.80600000449</v>
      </c>
      <c r="BL218" s="327">
        <f t="shared" si="1567"/>
        <v>120733.41700000138</v>
      </c>
      <c r="BM218" s="327">
        <f t="shared" si="1568"/>
        <v>19013.61700000018</v>
      </c>
      <c r="BN218" s="322">
        <f t="shared" si="1569"/>
        <v>0.13434829933629852</v>
      </c>
      <c r="BO218" s="326">
        <f t="shared" si="1570"/>
        <v>28017.175999999999</v>
      </c>
      <c r="BP218" s="327">
        <f t="shared" si="1571"/>
        <v>27540.562000000002</v>
      </c>
      <c r="BQ218" s="327">
        <f t="shared" si="1572"/>
        <v>443.21050000000002</v>
      </c>
      <c r="BR218" s="322">
        <f t="shared" si="1573"/>
        <v>1.5819242453272236E-2</v>
      </c>
      <c r="BS218" s="326">
        <f t="shared" si="1574"/>
        <v>101277.52205699937</v>
      </c>
      <c r="BT218" s="327">
        <f t="shared" si="1575"/>
        <v>101277.52205699937</v>
      </c>
      <c r="BU218" s="327">
        <f t="shared" si="1576"/>
        <v>0</v>
      </c>
      <c r="BV218" s="322">
        <f t="shared" si="1577"/>
        <v>0</v>
      </c>
      <c r="BW218" s="326">
        <f t="shared" si="1578"/>
        <v>91922.510911999867</v>
      </c>
      <c r="BX218" s="327">
        <f t="shared" si="1579"/>
        <v>91922.510911999867</v>
      </c>
      <c r="BY218" s="327">
        <f t="shared" si="1580"/>
        <v>0</v>
      </c>
      <c r="BZ218" s="322">
        <f t="shared" si="1581"/>
        <v>0</v>
      </c>
      <c r="CA218" s="325">
        <f t="shared" si="1582"/>
        <v>2262974.1909690578</v>
      </c>
      <c r="CB218" s="160">
        <f t="shared" si="1583"/>
        <v>1880353.9939690174</v>
      </c>
      <c r="CC218" s="160">
        <f t="shared" si="1584"/>
        <v>367099.45049999753</v>
      </c>
      <c r="CD218" s="322">
        <f t="shared" si="1585"/>
        <v>0.1622199015636131</v>
      </c>
    </row>
    <row r="219" spans="1:82" ht="15">
      <c r="A219" s="449"/>
      <c r="B219" s="132" t="s">
        <v>16</v>
      </c>
      <c r="C219" s="328">
        <f t="shared" ref="C219:E219" si="1586">IF(COUNT(C216:C218)=0,"",SUM(C216:C218))</f>
        <v>4072109.3900001729</v>
      </c>
      <c r="D219" s="167">
        <f t="shared" si="1586"/>
        <v>3628623.4600001094</v>
      </c>
      <c r="E219" s="167">
        <f t="shared" si="1586"/>
        <v>421196.97399999644</v>
      </c>
      <c r="F219" s="329">
        <f t="shared" si="1544"/>
        <v>0.1034345921635417</v>
      </c>
      <c r="G219" s="328">
        <f t="shared" ref="G219:I219" si="1587">IF(COUNT(G216:G218)=0,"",SUM(G216:G218))</f>
        <v>205829.57500000272</v>
      </c>
      <c r="H219" s="167">
        <f t="shared" si="1587"/>
        <v>184538.95600000053</v>
      </c>
      <c r="I219" s="167">
        <f t="shared" si="1587"/>
        <v>20231.582000000195</v>
      </c>
      <c r="J219" s="329">
        <f t="shared" si="1545"/>
        <v>9.8292881380141445E-2</v>
      </c>
      <c r="K219" s="328">
        <f t="shared" ref="K219:M219" si="1588">IF(COUNT(K216:K218)=0,"",SUM(K216:K218))</f>
        <v>81521.900499999989</v>
      </c>
      <c r="L219" s="167">
        <f t="shared" si="1588"/>
        <v>79937.657999999996</v>
      </c>
      <c r="M219" s="167">
        <f t="shared" si="1588"/>
        <v>1694.7435</v>
      </c>
      <c r="N219" s="329">
        <f t="shared" si="1546"/>
        <v>2.0788812449238719E-2</v>
      </c>
      <c r="O219" s="328">
        <f t="shared" ref="O219:Q219" si="1589">IF(COUNT(O216:O218)=0,"",SUM(O216:O218))</f>
        <v>300342.26399499772</v>
      </c>
      <c r="P219" s="167">
        <f t="shared" si="1589"/>
        <v>300342.26399499772</v>
      </c>
      <c r="Q219" s="167">
        <f t="shared" si="1589"/>
        <v>0</v>
      </c>
      <c r="R219" s="329">
        <f t="shared" si="1547"/>
        <v>0</v>
      </c>
      <c r="S219" s="328">
        <f t="shared" ref="S219:U219" si="1590">IF(COUNT(S216:S218)=0,"",SUM(S216:S218))</f>
        <v>172707.16808849963</v>
      </c>
      <c r="T219" s="167">
        <f t="shared" si="1590"/>
        <v>172707.16808849963</v>
      </c>
      <c r="U219" s="167">
        <f t="shared" si="1590"/>
        <v>0</v>
      </c>
      <c r="V219" s="329">
        <f t="shared" si="1548"/>
        <v>0</v>
      </c>
      <c r="W219" s="330">
        <f t="shared" ref="W219:Y219" si="1591">IF(COUNT(W216:W218)=0,"",SUM(W216:W218))</f>
        <v>4832510.2975836731</v>
      </c>
      <c r="X219" s="166">
        <f t="shared" si="1591"/>
        <v>4366149.5060836077</v>
      </c>
      <c r="Y219" s="166">
        <f t="shared" si="1591"/>
        <v>443123.29949999659</v>
      </c>
      <c r="Z219" s="329">
        <f t="shared" si="1552"/>
        <v>9.1696296999421778E-2</v>
      </c>
      <c r="AC219" s="449"/>
      <c r="AD219" s="132" t="s">
        <v>16</v>
      </c>
      <c r="AE219" s="328">
        <f t="shared" ref="AE219:AG219" si="1592">IF(COUNT(AE216:AE218)=0,"",SUM(AE216:AE218))</f>
        <v>1100701.6520000044</v>
      </c>
      <c r="AF219" s="167">
        <f t="shared" si="1592"/>
        <v>846847.72400000552</v>
      </c>
      <c r="AG219" s="167">
        <f t="shared" si="1592"/>
        <v>242356.71899999882</v>
      </c>
      <c r="AH219" s="329">
        <f t="shared" si="1553"/>
        <v>0.22018384233332453</v>
      </c>
      <c r="AI219" s="328">
        <f t="shared" ref="AI219:AK219" si="1593">IF(COUNT(AI216:AI218)=0,"",SUM(AI216:AI218))</f>
        <v>21152.363000000078</v>
      </c>
      <c r="AJ219" s="167">
        <f t="shared" si="1593"/>
        <v>16667.303000000036</v>
      </c>
      <c r="AK219" s="167">
        <f t="shared" si="1593"/>
        <v>2561.7909999999947</v>
      </c>
      <c r="AL219" s="329">
        <f t="shared" si="1554"/>
        <v>0.12111133871898781</v>
      </c>
      <c r="AM219" s="328">
        <f t="shared" ref="AM219:AO219" si="1594">IF(COUNT(AM216:AM218)=0,"",SUM(AM216:AM218))</f>
        <v>0</v>
      </c>
      <c r="AN219" s="167">
        <f t="shared" si="1594"/>
        <v>0</v>
      </c>
      <c r="AO219" s="167">
        <f t="shared" si="1594"/>
        <v>0</v>
      </c>
      <c r="AP219" s="329">
        <f t="shared" si="1555"/>
        <v>0</v>
      </c>
      <c r="AQ219" s="328">
        <f t="shared" ref="AQ219:AS219" si="1595">IF(COUNT(AQ216:AQ218)=0,"",SUM(AQ216:AQ218))</f>
        <v>6967.1545090000045</v>
      </c>
      <c r="AR219" s="167">
        <f t="shared" si="1595"/>
        <v>6967.1545090000045</v>
      </c>
      <c r="AS219" s="167">
        <f t="shared" si="1595"/>
        <v>0</v>
      </c>
      <c r="AT219" s="329">
        <f t="shared" si="1556"/>
        <v>0</v>
      </c>
      <c r="AU219" s="328">
        <f t="shared" ref="AU219:AW219" si="1596">IF(COUNT(AU216:AU218)=0,"",SUM(AU216:AU218))</f>
        <v>102492.79245800004</v>
      </c>
      <c r="AV219" s="167">
        <f t="shared" si="1596"/>
        <v>102492.79245800004</v>
      </c>
      <c r="AW219" s="167">
        <f t="shared" si="1596"/>
        <v>0</v>
      </c>
      <c r="AX219" s="329">
        <f t="shared" si="1557"/>
        <v>0</v>
      </c>
      <c r="AY219" s="330">
        <f t="shared" ref="AY219:BA219" si="1597">IF(COUNT(AY216:AY218)=0,"",SUM(AY216:AY218))</f>
        <v>1231313.9619670045</v>
      </c>
      <c r="AZ219" s="166">
        <f t="shared" si="1597"/>
        <v>972974.97396700562</v>
      </c>
      <c r="BA219" s="166">
        <f t="shared" si="1597"/>
        <v>244918.50999999885</v>
      </c>
      <c r="BB219" s="329">
        <f t="shared" si="1561"/>
        <v>0.19890825375580523</v>
      </c>
      <c r="BE219" s="449"/>
      <c r="BF219" s="132" t="s">
        <v>16</v>
      </c>
      <c r="BG219" s="328">
        <f t="shared" ref="BG219:BI219" si="1598">IF(COUNT(BG216:BG218)=0,"",SUM(BG216:BG218))</f>
        <v>5172811.0420001773</v>
      </c>
      <c r="BH219" s="167">
        <f t="shared" si="1598"/>
        <v>4475471.1840001149</v>
      </c>
      <c r="BI219" s="167">
        <f t="shared" si="1598"/>
        <v>663553.6929999952</v>
      </c>
      <c r="BJ219" s="329">
        <f t="shared" si="1565"/>
        <v>0.12827719543828883</v>
      </c>
      <c r="BK219" s="328">
        <f t="shared" ref="BK219:BM219" si="1599">IF(COUNT(BK216:BK218)=0,"",SUM(BK216:BK218))</f>
        <v>226981.93800000279</v>
      </c>
      <c r="BL219" s="167">
        <f t="shared" si="1599"/>
        <v>201206.2590000006</v>
      </c>
      <c r="BM219" s="167">
        <f t="shared" si="1599"/>
        <v>22793.373000000192</v>
      </c>
      <c r="BN219" s="329">
        <f t="shared" si="1569"/>
        <v>0.10041932499492498</v>
      </c>
      <c r="BO219" s="328">
        <f t="shared" ref="BO219:BQ219" si="1600">IF(COUNT(BO216:BO218)=0,"",SUM(BO216:BO218))</f>
        <v>81521.900499999989</v>
      </c>
      <c r="BP219" s="167">
        <f t="shared" si="1600"/>
        <v>79937.657999999996</v>
      </c>
      <c r="BQ219" s="167">
        <f t="shared" si="1600"/>
        <v>1694.7435</v>
      </c>
      <c r="BR219" s="329">
        <f t="shared" si="1573"/>
        <v>2.0788812449238719E-2</v>
      </c>
      <c r="BS219" s="328">
        <f t="shared" ref="BS219:BU219" si="1601">IF(COUNT(BS216:BS218)=0,"",SUM(BS216:BS218))</f>
        <v>307309.41850399779</v>
      </c>
      <c r="BT219" s="167">
        <f t="shared" si="1601"/>
        <v>307309.41850399779</v>
      </c>
      <c r="BU219" s="167">
        <f t="shared" si="1601"/>
        <v>0</v>
      </c>
      <c r="BV219" s="329">
        <f t="shared" si="1577"/>
        <v>0</v>
      </c>
      <c r="BW219" s="328">
        <f t="shared" ref="BW219:BY219" si="1602">IF(COUNT(BW216:BW218)=0,"",SUM(BW216:BW218))</f>
        <v>275199.96054649964</v>
      </c>
      <c r="BX219" s="167">
        <f t="shared" si="1602"/>
        <v>275199.96054649964</v>
      </c>
      <c r="BY219" s="167">
        <f t="shared" si="1602"/>
        <v>0</v>
      </c>
      <c r="BZ219" s="329">
        <f t="shared" si="1581"/>
        <v>0</v>
      </c>
      <c r="CA219" s="330">
        <f t="shared" ref="CA219:CC219" si="1603">IF(COUNT(CA216:CA218)=0,"",SUM(CA216:CA218))</f>
        <v>6063824.2595506776</v>
      </c>
      <c r="CB219" s="166">
        <f t="shared" si="1603"/>
        <v>5339124.4800506132</v>
      </c>
      <c r="CC219" s="166">
        <f t="shared" si="1603"/>
        <v>688041.80949999543</v>
      </c>
      <c r="CD219" s="329">
        <f t="shared" si="1585"/>
        <v>0.11346664745705848</v>
      </c>
    </row>
    <row r="220" spans="1:82">
      <c r="A220" s="449"/>
      <c r="B220" s="129" t="s">
        <v>17</v>
      </c>
      <c r="C220" s="170">
        <v>1329179.3279999821</v>
      </c>
      <c r="D220" s="171">
        <v>1080653.4869999737</v>
      </c>
      <c r="E220" s="171">
        <v>239581.93899999672</v>
      </c>
      <c r="F220" s="331">
        <f t="shared" si="1544"/>
        <v>0.18024801767004306</v>
      </c>
      <c r="G220" s="170">
        <v>194369.36699999671</v>
      </c>
      <c r="H220" s="171">
        <v>163526.93299999528</v>
      </c>
      <c r="I220" s="171">
        <v>29016.403000000388</v>
      </c>
      <c r="J220" s="331">
        <f t="shared" si="1545"/>
        <v>0.14928485618827414</v>
      </c>
      <c r="K220" s="170">
        <v>14603.446</v>
      </c>
      <c r="L220" s="171">
        <v>14611.922</v>
      </c>
      <c r="M220" s="171">
        <v>175.10849999999999</v>
      </c>
      <c r="N220" s="331">
        <f t="shared" si="1546"/>
        <v>1.1990902695158389E-2</v>
      </c>
      <c r="O220" s="170"/>
      <c r="P220" s="171"/>
      <c r="Q220" s="171"/>
      <c r="R220" s="331" t="str">
        <f t="shared" si="1547"/>
        <v/>
      </c>
      <c r="S220" s="170"/>
      <c r="T220" s="171"/>
      <c r="U220" s="171"/>
      <c r="V220" s="331" t="str">
        <f t="shared" si="1548"/>
        <v/>
      </c>
      <c r="W220" s="334" t="str">
        <f t="shared" ref="W220:W222" si="1604">IF(COUNT(C220,G220,K220,O220,S220)&lt;5,"",SUM(C220,G220,K220,O220,S220))</f>
        <v/>
      </c>
      <c r="X220" s="174" t="str">
        <f t="shared" ref="X220:X222" si="1605">IF(COUNT(D220,H220,L220,P220,T220)&lt;5,"",SUM(D220,H220,L220,P220,T220))</f>
        <v/>
      </c>
      <c r="Y220" s="174" t="str">
        <f t="shared" ref="Y220:Y222" si="1606">IF(COUNT(E220,I220,M220,Q220,U220)&lt;5,"",SUM(E220,I220,M220,Q220,U220))</f>
        <v/>
      </c>
      <c r="Z220" s="331" t="str">
        <f t="shared" si="1552"/>
        <v/>
      </c>
      <c r="AC220" s="449"/>
      <c r="AD220" s="129" t="s">
        <v>17</v>
      </c>
      <c r="AE220" s="170">
        <v>317325.44599999604</v>
      </c>
      <c r="AF220" s="171">
        <v>220515.22399999676</v>
      </c>
      <c r="AG220" s="171">
        <v>93863.403000000108</v>
      </c>
      <c r="AH220" s="331">
        <f t="shared" si="1553"/>
        <v>0.29579538667063365</v>
      </c>
      <c r="AI220" s="170">
        <v>19599.631000000005</v>
      </c>
      <c r="AJ220" s="171">
        <v>12666.569000000005</v>
      </c>
      <c r="AK220" s="171">
        <v>6041.5250000000133</v>
      </c>
      <c r="AL220" s="331">
        <f t="shared" si="1554"/>
        <v>0.30824687464779371</v>
      </c>
      <c r="AM220" s="170">
        <v>0</v>
      </c>
      <c r="AN220" s="171">
        <v>0</v>
      </c>
      <c r="AO220" s="171">
        <v>0</v>
      </c>
      <c r="AP220" s="331">
        <f t="shared" si="1555"/>
        <v>0</v>
      </c>
      <c r="AQ220" s="170"/>
      <c r="AR220" s="171"/>
      <c r="AS220" s="171"/>
      <c r="AT220" s="331" t="str">
        <f t="shared" si="1556"/>
        <v/>
      </c>
      <c r="AU220" s="170"/>
      <c r="AV220" s="171"/>
      <c r="AW220" s="171"/>
      <c r="AX220" s="331" t="str">
        <f t="shared" si="1557"/>
        <v/>
      </c>
      <c r="AY220" s="334" t="str">
        <f t="shared" ref="AY220:AY222" si="1607">IF(COUNT(AE220,AI220,AM220,AQ220,AU220)&lt;5,"",SUM(AE220,AI220,AM220,AQ220,AU220))</f>
        <v/>
      </c>
      <c r="AZ220" s="174" t="str">
        <f t="shared" ref="AZ220:AZ222" si="1608">IF(COUNT(AF220,AJ220,AN220,AR220,AV220)&lt;5,"",SUM(AF220,AJ220,AN220,AR220,AV220))</f>
        <v/>
      </c>
      <c r="BA220" s="174" t="str">
        <f t="shared" ref="BA220:BA222" si="1609">IF(COUNT(AG220,AK220,AO220,AS220,AW220)&lt;5,"",SUM(AG220,AK220,AO220,AS220,AW220))</f>
        <v/>
      </c>
      <c r="BB220" s="331" t="str">
        <f t="shared" si="1561"/>
        <v/>
      </c>
      <c r="BE220" s="449"/>
      <c r="BF220" s="129" t="s">
        <v>17</v>
      </c>
      <c r="BG220" s="335">
        <f t="shared" ref="BG220:BG222" si="1610">IF(COUNT(C220, AE220)&lt;2, "", C220+AE220)</f>
        <v>1646504.7739999781</v>
      </c>
      <c r="BH220" s="336">
        <f t="shared" ref="BH220:BH222" si="1611">IF(COUNT(D220, AF220)&lt;2, "", D220+AF220)</f>
        <v>1301168.7109999703</v>
      </c>
      <c r="BI220" s="336">
        <f t="shared" ref="BI220:BI222" si="1612">IF(COUNT(E220, AG220)&lt;2, "", E220+AG220)</f>
        <v>333445.3419999968</v>
      </c>
      <c r="BJ220" s="331">
        <f t="shared" si="1565"/>
        <v>0.20251708179984981</v>
      </c>
      <c r="BK220" s="335">
        <f t="shared" ref="BK220:BK222" si="1613">IF(COUNT(G220, AI220)&lt;2, "", G220+AI220)</f>
        <v>213968.9979999967</v>
      </c>
      <c r="BL220" s="336">
        <f t="shared" ref="BL220:BL222" si="1614">IF(COUNT(H220, AJ220)&lt;2, "", H220+AJ220)</f>
        <v>176193.50199999529</v>
      </c>
      <c r="BM220" s="336">
        <f t="shared" ref="BM220:BM222" si="1615">IF(COUNT(I220, AK220)&lt;2, "", I220+AK220)</f>
        <v>35057.9280000004</v>
      </c>
      <c r="BN220" s="331">
        <f t="shared" si="1569"/>
        <v>0.1638458296654777</v>
      </c>
      <c r="BO220" s="335">
        <f t="shared" ref="BO220:BO222" si="1616">IF(COUNT(K220, AM220)&lt;2, "", K220+AM220)</f>
        <v>14603.446</v>
      </c>
      <c r="BP220" s="336">
        <f t="shared" ref="BP220:BP222" si="1617">IF(COUNT(L220, AN220)&lt;2, "", L220+AN220)</f>
        <v>14611.922</v>
      </c>
      <c r="BQ220" s="336">
        <f t="shared" ref="BQ220:BQ222" si="1618">IF(COUNT(M220, AO220)&lt;2, "", M220+AO220)</f>
        <v>175.10849999999999</v>
      </c>
      <c r="BR220" s="331">
        <f t="shared" si="1573"/>
        <v>1.1990902695158389E-2</v>
      </c>
      <c r="BS220" s="335" t="str">
        <f t="shared" ref="BS220:BS222" si="1619">IF(COUNT(O220, AQ220)&lt;2, "", O220+AQ220)</f>
        <v/>
      </c>
      <c r="BT220" s="336" t="str">
        <f t="shared" ref="BT220:BT222" si="1620">IF(COUNT(P220, AR220)&lt;2, "", P220+AR220)</f>
        <v/>
      </c>
      <c r="BU220" s="336" t="str">
        <f t="shared" ref="BU220:BU222" si="1621">IF(COUNT(Q220, AS220)&lt;2, "", Q220+AS220)</f>
        <v/>
      </c>
      <c r="BV220" s="331" t="str">
        <f t="shared" si="1577"/>
        <v/>
      </c>
      <c r="BW220" s="335" t="str">
        <f t="shared" ref="BW220:BW222" si="1622">IF(COUNT(S220, AU220)&lt;2, "", S220+AU220)</f>
        <v/>
      </c>
      <c r="BX220" s="336" t="str">
        <f t="shared" ref="BX220:BX222" si="1623">IF(COUNT(T220, AV220)&lt;2, "", T220+AV220)</f>
        <v/>
      </c>
      <c r="BY220" s="336" t="str">
        <f t="shared" ref="BY220:BY222" si="1624">IF(COUNT(U220, AW220)&lt;2, "", U220+AW220)</f>
        <v/>
      </c>
      <c r="BZ220" s="331" t="str">
        <f t="shared" si="1581"/>
        <v/>
      </c>
      <c r="CA220" s="334" t="str">
        <f t="shared" ref="CA220:CA222" si="1625">IF(COUNT(BG220,BK220,BO220,BS220,BW220)&lt;5,"",SUM(BG220,BK220,BO220,BS220,BW220))</f>
        <v/>
      </c>
      <c r="CB220" s="174" t="str">
        <f t="shared" ref="CB220:CB222" si="1626">IF(COUNT(BH220,BL220,BP220,BT220,BX220)&lt;5,"",SUM(BH220,BL220,BP220,BT220,BX220))</f>
        <v/>
      </c>
      <c r="CC220" s="174" t="str">
        <f t="shared" ref="CC220:CC222" si="1627">IF(COUNT(BI220,BM220,BQ220,BU220,BY220)&lt;5,"",SUM(BI220,BM220,BQ220,BU220,BY220))</f>
        <v/>
      </c>
      <c r="CD220" s="331" t="str">
        <f t="shared" si="1585"/>
        <v/>
      </c>
    </row>
    <row r="221" spans="1:82">
      <c r="A221" s="449"/>
      <c r="B221" s="130" t="s">
        <v>18</v>
      </c>
      <c r="C221" s="149"/>
      <c r="D221" s="150"/>
      <c r="E221" s="150"/>
      <c r="F221" s="316" t="str">
        <f t="shared" si="1544"/>
        <v/>
      </c>
      <c r="G221" s="149"/>
      <c r="H221" s="150"/>
      <c r="I221" s="150"/>
      <c r="J221" s="316" t="str">
        <f t="shared" si="1545"/>
        <v/>
      </c>
      <c r="K221" s="149"/>
      <c r="L221" s="150"/>
      <c r="M221" s="150"/>
      <c r="N221" s="316" t="str">
        <f t="shared" si="1546"/>
        <v/>
      </c>
      <c r="O221" s="149"/>
      <c r="P221" s="150"/>
      <c r="Q221" s="150"/>
      <c r="R221" s="316" t="str">
        <f t="shared" si="1547"/>
        <v/>
      </c>
      <c r="S221" s="149"/>
      <c r="T221" s="150"/>
      <c r="U221" s="150"/>
      <c r="V221" s="316" t="str">
        <f t="shared" si="1548"/>
        <v/>
      </c>
      <c r="W221" s="319" t="str">
        <f t="shared" si="1604"/>
        <v/>
      </c>
      <c r="X221" s="153" t="str">
        <f t="shared" si="1605"/>
        <v/>
      </c>
      <c r="Y221" s="153" t="str">
        <f t="shared" si="1606"/>
        <v/>
      </c>
      <c r="Z221" s="316" t="str">
        <f t="shared" si="1552"/>
        <v/>
      </c>
      <c r="AC221" s="449"/>
      <c r="AD221" s="130" t="s">
        <v>18</v>
      </c>
      <c r="AE221" s="149"/>
      <c r="AF221" s="150"/>
      <c r="AG221" s="150"/>
      <c r="AH221" s="316" t="str">
        <f t="shared" si="1553"/>
        <v/>
      </c>
      <c r="AI221" s="149"/>
      <c r="AJ221" s="150"/>
      <c r="AK221" s="150"/>
      <c r="AL221" s="316" t="str">
        <f t="shared" si="1554"/>
        <v/>
      </c>
      <c r="AM221" s="149"/>
      <c r="AN221" s="150"/>
      <c r="AO221" s="150"/>
      <c r="AP221" s="316" t="str">
        <f t="shared" si="1555"/>
        <v/>
      </c>
      <c r="AQ221" s="149"/>
      <c r="AR221" s="150"/>
      <c r="AS221" s="150"/>
      <c r="AT221" s="316" t="str">
        <f t="shared" si="1556"/>
        <v/>
      </c>
      <c r="AU221" s="149"/>
      <c r="AV221" s="150"/>
      <c r="AW221" s="150"/>
      <c r="AX221" s="316" t="str">
        <f t="shared" si="1557"/>
        <v/>
      </c>
      <c r="AY221" s="319" t="str">
        <f t="shared" si="1607"/>
        <v/>
      </c>
      <c r="AZ221" s="153" t="str">
        <f t="shared" si="1608"/>
        <v/>
      </c>
      <c r="BA221" s="153" t="str">
        <f t="shared" si="1609"/>
        <v/>
      </c>
      <c r="BB221" s="316" t="str">
        <f t="shared" si="1561"/>
        <v/>
      </c>
      <c r="BE221" s="449"/>
      <c r="BF221" s="130" t="s">
        <v>18</v>
      </c>
      <c r="BG221" s="320" t="str">
        <f t="shared" si="1610"/>
        <v/>
      </c>
      <c r="BH221" s="321" t="str">
        <f t="shared" si="1611"/>
        <v/>
      </c>
      <c r="BI221" s="321" t="str">
        <f t="shared" si="1612"/>
        <v/>
      </c>
      <c r="BJ221" s="316" t="str">
        <f t="shared" si="1565"/>
        <v/>
      </c>
      <c r="BK221" s="320" t="str">
        <f t="shared" si="1613"/>
        <v/>
      </c>
      <c r="BL221" s="321" t="str">
        <f t="shared" si="1614"/>
        <v/>
      </c>
      <c r="BM221" s="321" t="str">
        <f t="shared" si="1615"/>
        <v/>
      </c>
      <c r="BN221" s="316" t="str">
        <f t="shared" si="1569"/>
        <v/>
      </c>
      <c r="BO221" s="320" t="str">
        <f t="shared" si="1616"/>
        <v/>
      </c>
      <c r="BP221" s="321" t="str">
        <f t="shared" si="1617"/>
        <v/>
      </c>
      <c r="BQ221" s="321" t="str">
        <f t="shared" si="1618"/>
        <v/>
      </c>
      <c r="BR221" s="316" t="str">
        <f t="shared" si="1573"/>
        <v/>
      </c>
      <c r="BS221" s="320" t="str">
        <f t="shared" si="1619"/>
        <v/>
      </c>
      <c r="BT221" s="321" t="str">
        <f t="shared" si="1620"/>
        <v/>
      </c>
      <c r="BU221" s="321" t="str">
        <f t="shared" si="1621"/>
        <v/>
      </c>
      <c r="BV221" s="316" t="str">
        <f t="shared" si="1577"/>
        <v/>
      </c>
      <c r="BW221" s="320" t="str">
        <f t="shared" si="1622"/>
        <v/>
      </c>
      <c r="BX221" s="321" t="str">
        <f t="shared" si="1623"/>
        <v/>
      </c>
      <c r="BY221" s="321" t="str">
        <f t="shared" si="1624"/>
        <v/>
      </c>
      <c r="BZ221" s="316" t="str">
        <f t="shared" si="1581"/>
        <v/>
      </c>
      <c r="CA221" s="319" t="str">
        <f t="shared" si="1625"/>
        <v/>
      </c>
      <c r="CB221" s="153" t="str">
        <f t="shared" si="1626"/>
        <v/>
      </c>
      <c r="CC221" s="153" t="str">
        <f t="shared" si="1627"/>
        <v/>
      </c>
      <c r="CD221" s="316" t="str">
        <f t="shared" si="1585"/>
        <v/>
      </c>
    </row>
    <row r="222" spans="1:82">
      <c r="A222" s="449"/>
      <c r="B222" s="131" t="s">
        <v>19</v>
      </c>
      <c r="C222" s="156"/>
      <c r="D222" s="157"/>
      <c r="E222" s="157"/>
      <c r="F222" s="322" t="str">
        <f t="shared" si="1544"/>
        <v/>
      </c>
      <c r="G222" s="156"/>
      <c r="H222" s="157"/>
      <c r="I222" s="157"/>
      <c r="J222" s="322" t="str">
        <f t="shared" si="1545"/>
        <v/>
      </c>
      <c r="K222" s="156"/>
      <c r="L222" s="157"/>
      <c r="M222" s="157"/>
      <c r="N222" s="322" t="str">
        <f t="shared" si="1546"/>
        <v/>
      </c>
      <c r="O222" s="156"/>
      <c r="P222" s="157"/>
      <c r="Q222" s="157"/>
      <c r="R222" s="322" t="str">
        <f t="shared" si="1547"/>
        <v/>
      </c>
      <c r="S222" s="156"/>
      <c r="T222" s="157"/>
      <c r="U222" s="157"/>
      <c r="V222" s="322" t="str">
        <f t="shared" si="1548"/>
        <v/>
      </c>
      <c r="W222" s="325" t="str">
        <f t="shared" si="1604"/>
        <v/>
      </c>
      <c r="X222" s="160" t="str">
        <f t="shared" si="1605"/>
        <v/>
      </c>
      <c r="Y222" s="160" t="str">
        <f t="shared" si="1606"/>
        <v/>
      </c>
      <c r="Z222" s="322" t="str">
        <f t="shared" si="1552"/>
        <v/>
      </c>
      <c r="AC222" s="449"/>
      <c r="AD222" s="131" t="s">
        <v>19</v>
      </c>
      <c r="AE222" s="156"/>
      <c r="AF222" s="157"/>
      <c r="AG222" s="157"/>
      <c r="AH222" s="322" t="str">
        <f t="shared" si="1553"/>
        <v/>
      </c>
      <c r="AI222" s="156"/>
      <c r="AJ222" s="157"/>
      <c r="AK222" s="157"/>
      <c r="AL222" s="322" t="str">
        <f t="shared" si="1554"/>
        <v/>
      </c>
      <c r="AM222" s="156"/>
      <c r="AN222" s="157"/>
      <c r="AO222" s="157"/>
      <c r="AP222" s="322" t="str">
        <f t="shared" si="1555"/>
        <v/>
      </c>
      <c r="AQ222" s="156"/>
      <c r="AR222" s="157"/>
      <c r="AS222" s="157"/>
      <c r="AT222" s="322" t="str">
        <f t="shared" si="1556"/>
        <v/>
      </c>
      <c r="AU222" s="156"/>
      <c r="AV222" s="157"/>
      <c r="AW222" s="157"/>
      <c r="AX222" s="322" t="str">
        <f t="shared" si="1557"/>
        <v/>
      </c>
      <c r="AY222" s="325" t="str">
        <f t="shared" si="1607"/>
        <v/>
      </c>
      <c r="AZ222" s="160" t="str">
        <f t="shared" si="1608"/>
        <v/>
      </c>
      <c r="BA222" s="160" t="str">
        <f t="shared" si="1609"/>
        <v/>
      </c>
      <c r="BB222" s="322" t="str">
        <f t="shared" si="1561"/>
        <v/>
      </c>
      <c r="BE222" s="449"/>
      <c r="BF222" s="131" t="s">
        <v>19</v>
      </c>
      <c r="BG222" s="326" t="str">
        <f t="shared" si="1610"/>
        <v/>
      </c>
      <c r="BH222" s="327" t="str">
        <f t="shared" si="1611"/>
        <v/>
      </c>
      <c r="BI222" s="327" t="str">
        <f t="shared" si="1612"/>
        <v/>
      </c>
      <c r="BJ222" s="322" t="str">
        <f t="shared" si="1565"/>
        <v/>
      </c>
      <c r="BK222" s="326" t="str">
        <f t="shared" si="1613"/>
        <v/>
      </c>
      <c r="BL222" s="327" t="str">
        <f t="shared" si="1614"/>
        <v/>
      </c>
      <c r="BM222" s="327" t="str">
        <f t="shared" si="1615"/>
        <v/>
      </c>
      <c r="BN222" s="322" t="str">
        <f t="shared" si="1569"/>
        <v/>
      </c>
      <c r="BO222" s="326" t="str">
        <f t="shared" si="1616"/>
        <v/>
      </c>
      <c r="BP222" s="327" t="str">
        <f t="shared" si="1617"/>
        <v/>
      </c>
      <c r="BQ222" s="327" t="str">
        <f t="shared" si="1618"/>
        <v/>
      </c>
      <c r="BR222" s="322" t="str">
        <f t="shared" si="1573"/>
        <v/>
      </c>
      <c r="BS222" s="326" t="str">
        <f t="shared" si="1619"/>
        <v/>
      </c>
      <c r="BT222" s="327" t="str">
        <f t="shared" si="1620"/>
        <v/>
      </c>
      <c r="BU222" s="327" t="str">
        <f t="shared" si="1621"/>
        <v/>
      </c>
      <c r="BV222" s="322" t="str">
        <f t="shared" si="1577"/>
        <v/>
      </c>
      <c r="BW222" s="326" t="str">
        <f t="shared" si="1622"/>
        <v/>
      </c>
      <c r="BX222" s="327" t="str">
        <f t="shared" si="1623"/>
        <v/>
      </c>
      <c r="BY222" s="327" t="str">
        <f t="shared" si="1624"/>
        <v/>
      </c>
      <c r="BZ222" s="322" t="str">
        <f t="shared" si="1581"/>
        <v/>
      </c>
      <c r="CA222" s="325" t="str">
        <f t="shared" si="1625"/>
        <v/>
      </c>
      <c r="CB222" s="160" t="str">
        <f t="shared" si="1626"/>
        <v/>
      </c>
      <c r="CC222" s="160" t="str">
        <f t="shared" si="1627"/>
        <v/>
      </c>
      <c r="CD222" s="322" t="str">
        <f t="shared" si="1585"/>
        <v/>
      </c>
    </row>
    <row r="223" spans="1:82" ht="15">
      <c r="A223" s="449"/>
      <c r="B223" s="132" t="s">
        <v>20</v>
      </c>
      <c r="C223" s="328">
        <f t="shared" ref="C223:E223" si="1628">IF(COUNT(C220:C222)=0,"",SUM(C220:C222))</f>
        <v>1329179.3279999821</v>
      </c>
      <c r="D223" s="167">
        <f t="shared" si="1628"/>
        <v>1080653.4869999737</v>
      </c>
      <c r="E223" s="167">
        <f t="shared" si="1628"/>
        <v>239581.93899999672</v>
      </c>
      <c r="F223" s="329">
        <f t="shared" si="1544"/>
        <v>0.18024801767004306</v>
      </c>
      <c r="G223" s="328">
        <f t="shared" ref="G223:I223" si="1629">IF(COUNT(G220:G222)=0,"",SUM(G220:G222))</f>
        <v>194369.36699999671</v>
      </c>
      <c r="H223" s="167">
        <f t="shared" si="1629"/>
        <v>163526.93299999528</v>
      </c>
      <c r="I223" s="167">
        <f t="shared" si="1629"/>
        <v>29016.403000000388</v>
      </c>
      <c r="J223" s="329">
        <f t="shared" si="1545"/>
        <v>0.14928485618827414</v>
      </c>
      <c r="K223" s="328">
        <f t="shared" ref="K223:M223" si="1630">IF(COUNT(K220:K222)=0,"",SUM(K220:K222))</f>
        <v>14603.446</v>
      </c>
      <c r="L223" s="167">
        <f t="shared" si="1630"/>
        <v>14611.922</v>
      </c>
      <c r="M223" s="167">
        <f t="shared" si="1630"/>
        <v>175.10849999999999</v>
      </c>
      <c r="N223" s="329">
        <f t="shared" si="1546"/>
        <v>1.1990902695158389E-2</v>
      </c>
      <c r="O223" s="328" t="str">
        <f t="shared" ref="O223:Q223" si="1631">IF(COUNT(O220:O222)=0,"",SUM(O220:O222))</f>
        <v/>
      </c>
      <c r="P223" s="167" t="str">
        <f t="shared" si="1631"/>
        <v/>
      </c>
      <c r="Q223" s="167" t="str">
        <f t="shared" si="1631"/>
        <v/>
      </c>
      <c r="R223" s="329" t="str">
        <f t="shared" si="1547"/>
        <v/>
      </c>
      <c r="S223" s="328" t="str">
        <f t="shared" ref="S223:U223" si="1632">IF(COUNT(S220:S222)=0,"",SUM(S220:S222))</f>
        <v/>
      </c>
      <c r="T223" s="167" t="str">
        <f t="shared" si="1632"/>
        <v/>
      </c>
      <c r="U223" s="167" t="str">
        <f t="shared" si="1632"/>
        <v/>
      </c>
      <c r="V223" s="329" t="str">
        <f t="shared" si="1548"/>
        <v/>
      </c>
      <c r="W223" s="330" t="str">
        <f t="shared" ref="W223:Y223" si="1633">IF(COUNT(W220:W222)=0,"",SUM(W220:W222))</f>
        <v/>
      </c>
      <c r="X223" s="166" t="str">
        <f t="shared" si="1633"/>
        <v/>
      </c>
      <c r="Y223" s="166" t="str">
        <f t="shared" si="1633"/>
        <v/>
      </c>
      <c r="Z223" s="329" t="str">
        <f t="shared" si="1552"/>
        <v/>
      </c>
      <c r="AC223" s="449"/>
      <c r="AD223" s="132" t="s">
        <v>20</v>
      </c>
      <c r="AE223" s="328">
        <f t="shared" ref="AE223:AG223" si="1634">IF(COUNT(AE220:AE222)=0,"",SUM(AE220:AE222))</f>
        <v>317325.44599999604</v>
      </c>
      <c r="AF223" s="167">
        <f t="shared" si="1634"/>
        <v>220515.22399999676</v>
      </c>
      <c r="AG223" s="167">
        <f t="shared" si="1634"/>
        <v>93863.403000000108</v>
      </c>
      <c r="AH223" s="329">
        <f t="shared" si="1553"/>
        <v>0.29579538667063365</v>
      </c>
      <c r="AI223" s="328">
        <f t="shared" ref="AI223:AK223" si="1635">IF(COUNT(AI220:AI222)=0,"",SUM(AI220:AI222))</f>
        <v>19599.631000000005</v>
      </c>
      <c r="AJ223" s="167">
        <f t="shared" si="1635"/>
        <v>12666.569000000005</v>
      </c>
      <c r="AK223" s="167">
        <f t="shared" si="1635"/>
        <v>6041.5250000000133</v>
      </c>
      <c r="AL223" s="329">
        <f t="shared" si="1554"/>
        <v>0.30824687464779371</v>
      </c>
      <c r="AM223" s="328">
        <f t="shared" ref="AM223:AO223" si="1636">IF(COUNT(AM220:AM222)=0,"",SUM(AM220:AM222))</f>
        <v>0</v>
      </c>
      <c r="AN223" s="167">
        <f t="shared" si="1636"/>
        <v>0</v>
      </c>
      <c r="AO223" s="167">
        <f t="shared" si="1636"/>
        <v>0</v>
      </c>
      <c r="AP223" s="329">
        <f t="shared" si="1555"/>
        <v>0</v>
      </c>
      <c r="AQ223" s="328" t="str">
        <f t="shared" ref="AQ223:AS223" si="1637">IF(COUNT(AQ220:AQ222)=0,"",SUM(AQ220:AQ222))</f>
        <v/>
      </c>
      <c r="AR223" s="167" t="str">
        <f t="shared" si="1637"/>
        <v/>
      </c>
      <c r="AS223" s="167" t="str">
        <f t="shared" si="1637"/>
        <v/>
      </c>
      <c r="AT223" s="329" t="str">
        <f t="shared" si="1556"/>
        <v/>
      </c>
      <c r="AU223" s="328" t="str">
        <f t="shared" ref="AU223:AW223" si="1638">IF(COUNT(AU220:AU222)=0,"",SUM(AU220:AU222))</f>
        <v/>
      </c>
      <c r="AV223" s="167" t="str">
        <f t="shared" si="1638"/>
        <v/>
      </c>
      <c r="AW223" s="167" t="str">
        <f t="shared" si="1638"/>
        <v/>
      </c>
      <c r="AX223" s="329" t="str">
        <f t="shared" si="1557"/>
        <v/>
      </c>
      <c r="AY223" s="330" t="str">
        <f t="shared" ref="AY223:BA223" si="1639">IF(COUNT(AY220:AY222)=0,"",SUM(AY220:AY222))</f>
        <v/>
      </c>
      <c r="AZ223" s="166" t="str">
        <f t="shared" si="1639"/>
        <v/>
      </c>
      <c r="BA223" s="166" t="str">
        <f t="shared" si="1639"/>
        <v/>
      </c>
      <c r="BB223" s="329" t="str">
        <f t="shared" si="1561"/>
        <v/>
      </c>
      <c r="BE223" s="449"/>
      <c r="BF223" s="132" t="s">
        <v>20</v>
      </c>
      <c r="BG223" s="328">
        <f t="shared" ref="BG223:BI223" si="1640">IF(COUNT(BG220:BG222)=0,"",SUM(BG220:BG222))</f>
        <v>1646504.7739999781</v>
      </c>
      <c r="BH223" s="167">
        <f t="shared" si="1640"/>
        <v>1301168.7109999703</v>
      </c>
      <c r="BI223" s="167">
        <f t="shared" si="1640"/>
        <v>333445.3419999968</v>
      </c>
      <c r="BJ223" s="329">
        <f t="shared" si="1565"/>
        <v>0.20251708179984981</v>
      </c>
      <c r="BK223" s="328">
        <f t="shared" ref="BK223:BM223" si="1641">IF(COUNT(BK220:BK222)=0,"",SUM(BK220:BK222))</f>
        <v>213968.9979999967</v>
      </c>
      <c r="BL223" s="167">
        <f t="shared" si="1641"/>
        <v>176193.50199999529</v>
      </c>
      <c r="BM223" s="167">
        <f t="shared" si="1641"/>
        <v>35057.9280000004</v>
      </c>
      <c r="BN223" s="329">
        <f t="shared" si="1569"/>
        <v>0.1638458296654777</v>
      </c>
      <c r="BO223" s="328">
        <f t="shared" ref="BO223:BQ223" si="1642">IF(COUNT(BO220:BO222)=0,"",SUM(BO220:BO222))</f>
        <v>14603.446</v>
      </c>
      <c r="BP223" s="167">
        <f t="shared" si="1642"/>
        <v>14611.922</v>
      </c>
      <c r="BQ223" s="167">
        <f t="shared" si="1642"/>
        <v>175.10849999999999</v>
      </c>
      <c r="BR223" s="329">
        <f t="shared" si="1573"/>
        <v>1.1990902695158389E-2</v>
      </c>
      <c r="BS223" s="328" t="str">
        <f t="shared" ref="BS223:BU223" si="1643">IF(COUNT(BS220:BS222)=0,"",SUM(BS220:BS222))</f>
        <v/>
      </c>
      <c r="BT223" s="167" t="str">
        <f t="shared" si="1643"/>
        <v/>
      </c>
      <c r="BU223" s="167" t="str">
        <f t="shared" si="1643"/>
        <v/>
      </c>
      <c r="BV223" s="329" t="str">
        <f t="shared" si="1577"/>
        <v/>
      </c>
      <c r="BW223" s="328" t="str">
        <f t="shared" ref="BW223:BY223" si="1644">IF(COUNT(BW220:BW222)=0,"",SUM(BW220:BW222))</f>
        <v/>
      </c>
      <c r="BX223" s="167" t="str">
        <f t="shared" si="1644"/>
        <v/>
      </c>
      <c r="BY223" s="167" t="str">
        <f t="shared" si="1644"/>
        <v/>
      </c>
      <c r="BZ223" s="329" t="str">
        <f t="shared" si="1581"/>
        <v/>
      </c>
      <c r="CA223" s="330" t="str">
        <f t="shared" ref="CA223:CC223" si="1645">IF(COUNT(CA220:CA222)=0,"",SUM(CA220:CA222))</f>
        <v/>
      </c>
      <c r="CB223" s="166" t="str">
        <f t="shared" si="1645"/>
        <v/>
      </c>
      <c r="CC223" s="166" t="str">
        <f t="shared" si="1645"/>
        <v/>
      </c>
      <c r="CD223" s="329" t="str">
        <f t="shared" si="1585"/>
        <v/>
      </c>
    </row>
    <row r="224" spans="1:82">
      <c r="A224" s="449"/>
      <c r="B224" s="129" t="s">
        <v>21</v>
      </c>
      <c r="C224" s="170"/>
      <c r="D224" s="171"/>
      <c r="E224" s="171"/>
      <c r="F224" s="331" t="str">
        <f t="shared" si="1544"/>
        <v/>
      </c>
      <c r="G224" s="170"/>
      <c r="H224" s="171"/>
      <c r="I224" s="171"/>
      <c r="J224" s="331" t="str">
        <f t="shared" si="1545"/>
        <v/>
      </c>
      <c r="K224" s="170"/>
      <c r="L224" s="171"/>
      <c r="M224" s="171"/>
      <c r="N224" s="331" t="str">
        <f t="shared" si="1546"/>
        <v/>
      </c>
      <c r="O224" s="170"/>
      <c r="P224" s="171"/>
      <c r="Q224" s="171"/>
      <c r="R224" s="331" t="str">
        <f t="shared" si="1547"/>
        <v/>
      </c>
      <c r="S224" s="170"/>
      <c r="T224" s="171"/>
      <c r="U224" s="171"/>
      <c r="V224" s="331" t="str">
        <f t="shared" si="1548"/>
        <v/>
      </c>
      <c r="W224" s="334" t="str">
        <f t="shared" ref="W224:W226" si="1646">IF(COUNT(C224,G224,K224,O224,S224)&lt;5,"",SUM(C224,G224,K224,O224,S224))</f>
        <v/>
      </c>
      <c r="X224" s="174" t="str">
        <f t="shared" ref="X224:X226" si="1647">IF(COUNT(D224,H224,L224,P224,T224)&lt;5,"",SUM(D224,H224,L224,P224,T224))</f>
        <v/>
      </c>
      <c r="Y224" s="174" t="str">
        <f t="shared" ref="Y224:Y226" si="1648">IF(COUNT(E224,I224,M224,Q224,U224)&lt;5,"",SUM(E224,I224,M224,Q224,U224))</f>
        <v/>
      </c>
      <c r="Z224" s="331" t="str">
        <f t="shared" si="1552"/>
        <v/>
      </c>
      <c r="AC224" s="449"/>
      <c r="AD224" s="129" t="s">
        <v>21</v>
      </c>
      <c r="AE224" s="170"/>
      <c r="AF224" s="171"/>
      <c r="AG224" s="171"/>
      <c r="AH224" s="331" t="str">
        <f t="shared" si="1553"/>
        <v/>
      </c>
      <c r="AI224" s="170"/>
      <c r="AJ224" s="171"/>
      <c r="AK224" s="171"/>
      <c r="AL224" s="331" t="str">
        <f t="shared" si="1554"/>
        <v/>
      </c>
      <c r="AM224" s="170"/>
      <c r="AN224" s="171"/>
      <c r="AO224" s="171"/>
      <c r="AP224" s="331" t="str">
        <f t="shared" si="1555"/>
        <v/>
      </c>
      <c r="AQ224" s="170"/>
      <c r="AR224" s="171"/>
      <c r="AS224" s="171"/>
      <c r="AT224" s="331" t="str">
        <f t="shared" si="1556"/>
        <v/>
      </c>
      <c r="AU224" s="170"/>
      <c r="AV224" s="171"/>
      <c r="AW224" s="171"/>
      <c r="AX224" s="331" t="str">
        <f t="shared" si="1557"/>
        <v/>
      </c>
      <c r="AY224" s="334" t="str">
        <f t="shared" ref="AY224:AY226" si="1649">IF(COUNT(AE224,AI224,AM224,AQ224,AU224)&lt;5,"",SUM(AE224,AI224,AM224,AQ224,AU224))</f>
        <v/>
      </c>
      <c r="AZ224" s="174" t="str">
        <f t="shared" ref="AZ224:AZ226" si="1650">IF(COUNT(AF224,AJ224,AN224,AR224,AV224)&lt;5,"",SUM(AF224,AJ224,AN224,AR224,AV224))</f>
        <v/>
      </c>
      <c r="BA224" s="174" t="str">
        <f t="shared" ref="BA224:BA226" si="1651">IF(COUNT(AG224,AK224,AO224,AS224,AW224)&lt;5,"",SUM(AG224,AK224,AO224,AS224,AW224))</f>
        <v/>
      </c>
      <c r="BB224" s="331" t="str">
        <f t="shared" si="1561"/>
        <v/>
      </c>
      <c r="BE224" s="449"/>
      <c r="BF224" s="129" t="s">
        <v>21</v>
      </c>
      <c r="BG224" s="335" t="str">
        <f t="shared" ref="BG224:BG226" si="1652">IF(COUNT(C224, AE224)&lt;2, "", C224+AE224)</f>
        <v/>
      </c>
      <c r="BH224" s="336" t="str">
        <f t="shared" ref="BH224:BH226" si="1653">IF(COUNT(D224, AF224)&lt;2, "", D224+AF224)</f>
        <v/>
      </c>
      <c r="BI224" s="336" t="str">
        <f t="shared" ref="BI224:BI226" si="1654">IF(COUNT(E224, AG224)&lt;2, "", E224+AG224)</f>
        <v/>
      </c>
      <c r="BJ224" s="331" t="str">
        <f t="shared" si="1565"/>
        <v/>
      </c>
      <c r="BK224" s="335" t="str">
        <f t="shared" ref="BK224:BK226" si="1655">IF(COUNT(G224, AI224)&lt;2, "", G224+AI224)</f>
        <v/>
      </c>
      <c r="BL224" s="336" t="str">
        <f t="shared" ref="BL224:BL226" si="1656">IF(COUNT(H224, AJ224)&lt;2, "", H224+AJ224)</f>
        <v/>
      </c>
      <c r="BM224" s="336" t="str">
        <f t="shared" ref="BM224:BM226" si="1657">IF(COUNT(I224, AK224)&lt;2, "", I224+AK224)</f>
        <v/>
      </c>
      <c r="BN224" s="331" t="str">
        <f t="shared" si="1569"/>
        <v/>
      </c>
      <c r="BO224" s="335" t="str">
        <f t="shared" ref="BO224:BO226" si="1658">IF(COUNT(K224, AM224)&lt;2, "", K224+AM224)</f>
        <v/>
      </c>
      <c r="BP224" s="336" t="str">
        <f t="shared" ref="BP224:BP226" si="1659">IF(COUNT(L224, AN224)&lt;2, "", L224+AN224)</f>
        <v/>
      </c>
      <c r="BQ224" s="336" t="str">
        <f t="shared" ref="BQ224:BQ226" si="1660">IF(COUNT(M224, AO224)&lt;2, "", M224+AO224)</f>
        <v/>
      </c>
      <c r="BR224" s="331" t="str">
        <f t="shared" si="1573"/>
        <v/>
      </c>
      <c r="BS224" s="335" t="str">
        <f t="shared" ref="BS224:BS226" si="1661">IF(COUNT(O224, AQ224)&lt;2, "", O224+AQ224)</f>
        <v/>
      </c>
      <c r="BT224" s="336" t="str">
        <f t="shared" ref="BT224:BT226" si="1662">IF(COUNT(P224, AR224)&lt;2, "", P224+AR224)</f>
        <v/>
      </c>
      <c r="BU224" s="336" t="str">
        <f t="shared" ref="BU224:BU226" si="1663">IF(COUNT(Q224, AS224)&lt;2, "", Q224+AS224)</f>
        <v/>
      </c>
      <c r="BV224" s="331" t="str">
        <f t="shared" si="1577"/>
        <v/>
      </c>
      <c r="BW224" s="335" t="str">
        <f t="shared" ref="BW224:BW226" si="1664">IF(COUNT(S224, AU224)&lt;2, "", S224+AU224)</f>
        <v/>
      </c>
      <c r="BX224" s="336" t="str">
        <f t="shared" ref="BX224:BX226" si="1665">IF(COUNT(T224, AV224)&lt;2, "", T224+AV224)</f>
        <v/>
      </c>
      <c r="BY224" s="336" t="str">
        <f t="shared" ref="BY224:BY226" si="1666">IF(COUNT(U224, AW224)&lt;2, "", U224+AW224)</f>
        <v/>
      </c>
      <c r="BZ224" s="331" t="str">
        <f t="shared" si="1581"/>
        <v/>
      </c>
      <c r="CA224" s="334" t="str">
        <f t="shared" ref="CA224:CA226" si="1667">IF(COUNT(BG224,BK224,BO224,BS224,BW224)&lt;5,"",SUM(BG224,BK224,BO224,BS224,BW224))</f>
        <v/>
      </c>
      <c r="CB224" s="174" t="str">
        <f t="shared" ref="CB224:CB226" si="1668">IF(COUNT(BH224,BL224,BP224,BT224,BX224)&lt;5,"",SUM(BH224,BL224,BP224,BT224,BX224))</f>
        <v/>
      </c>
      <c r="CC224" s="174" t="str">
        <f t="shared" ref="CC224:CC226" si="1669">IF(COUNT(BI224,BM224,BQ224,BU224,BY224)&lt;5,"",SUM(BI224,BM224,BQ224,BU224,BY224))</f>
        <v/>
      </c>
      <c r="CD224" s="331" t="str">
        <f t="shared" si="1585"/>
        <v/>
      </c>
    </row>
    <row r="225" spans="1:82">
      <c r="A225" s="449"/>
      <c r="B225" s="130" t="s">
        <v>22</v>
      </c>
      <c r="C225" s="149"/>
      <c r="D225" s="150"/>
      <c r="E225" s="150"/>
      <c r="F225" s="316" t="str">
        <f t="shared" si="1544"/>
        <v/>
      </c>
      <c r="G225" s="149"/>
      <c r="H225" s="150"/>
      <c r="I225" s="150"/>
      <c r="J225" s="316" t="str">
        <f t="shared" si="1545"/>
        <v/>
      </c>
      <c r="K225" s="149"/>
      <c r="L225" s="150"/>
      <c r="M225" s="150"/>
      <c r="N225" s="316" t="str">
        <f t="shared" si="1546"/>
        <v/>
      </c>
      <c r="O225" s="149"/>
      <c r="P225" s="150"/>
      <c r="Q225" s="150"/>
      <c r="R225" s="316" t="str">
        <f t="shared" si="1547"/>
        <v/>
      </c>
      <c r="S225" s="149"/>
      <c r="T225" s="150"/>
      <c r="U225" s="150"/>
      <c r="V225" s="316" t="str">
        <f t="shared" si="1548"/>
        <v/>
      </c>
      <c r="W225" s="319" t="str">
        <f t="shared" si="1646"/>
        <v/>
      </c>
      <c r="X225" s="153" t="str">
        <f t="shared" si="1647"/>
        <v/>
      </c>
      <c r="Y225" s="153" t="str">
        <f t="shared" si="1648"/>
        <v/>
      </c>
      <c r="Z225" s="316" t="str">
        <f t="shared" si="1552"/>
        <v/>
      </c>
      <c r="AC225" s="449"/>
      <c r="AD225" s="130" t="s">
        <v>22</v>
      </c>
      <c r="AE225" s="149"/>
      <c r="AF225" s="150"/>
      <c r="AG225" s="150"/>
      <c r="AH225" s="316" t="str">
        <f t="shared" si="1553"/>
        <v/>
      </c>
      <c r="AI225" s="149"/>
      <c r="AJ225" s="150"/>
      <c r="AK225" s="150"/>
      <c r="AL225" s="316" t="str">
        <f t="shared" si="1554"/>
        <v/>
      </c>
      <c r="AM225" s="149"/>
      <c r="AN225" s="150"/>
      <c r="AO225" s="150"/>
      <c r="AP225" s="316" t="str">
        <f t="shared" si="1555"/>
        <v/>
      </c>
      <c r="AQ225" s="149"/>
      <c r="AR225" s="150"/>
      <c r="AS225" s="150"/>
      <c r="AT225" s="316" t="str">
        <f t="shared" si="1556"/>
        <v/>
      </c>
      <c r="AU225" s="149"/>
      <c r="AV225" s="150"/>
      <c r="AW225" s="150"/>
      <c r="AX225" s="316" t="str">
        <f t="shared" si="1557"/>
        <v/>
      </c>
      <c r="AY225" s="319" t="str">
        <f t="shared" si="1649"/>
        <v/>
      </c>
      <c r="AZ225" s="153" t="str">
        <f t="shared" si="1650"/>
        <v/>
      </c>
      <c r="BA225" s="153" t="str">
        <f t="shared" si="1651"/>
        <v/>
      </c>
      <c r="BB225" s="316" t="str">
        <f t="shared" si="1561"/>
        <v/>
      </c>
      <c r="BE225" s="449"/>
      <c r="BF225" s="130" t="s">
        <v>22</v>
      </c>
      <c r="BG225" s="320" t="str">
        <f t="shared" si="1652"/>
        <v/>
      </c>
      <c r="BH225" s="321" t="str">
        <f t="shared" si="1653"/>
        <v/>
      </c>
      <c r="BI225" s="321" t="str">
        <f t="shared" si="1654"/>
        <v/>
      </c>
      <c r="BJ225" s="316" t="str">
        <f t="shared" si="1565"/>
        <v/>
      </c>
      <c r="BK225" s="320" t="str">
        <f t="shared" si="1655"/>
        <v/>
      </c>
      <c r="BL225" s="321" t="str">
        <f t="shared" si="1656"/>
        <v/>
      </c>
      <c r="BM225" s="321" t="str">
        <f t="shared" si="1657"/>
        <v/>
      </c>
      <c r="BN225" s="316" t="str">
        <f t="shared" si="1569"/>
        <v/>
      </c>
      <c r="BO225" s="320" t="str">
        <f t="shared" si="1658"/>
        <v/>
      </c>
      <c r="BP225" s="321" t="str">
        <f t="shared" si="1659"/>
        <v/>
      </c>
      <c r="BQ225" s="321" t="str">
        <f t="shared" si="1660"/>
        <v/>
      </c>
      <c r="BR225" s="316" t="str">
        <f t="shared" si="1573"/>
        <v/>
      </c>
      <c r="BS225" s="320" t="str">
        <f t="shared" si="1661"/>
        <v/>
      </c>
      <c r="BT225" s="321" t="str">
        <f t="shared" si="1662"/>
        <v/>
      </c>
      <c r="BU225" s="321" t="str">
        <f t="shared" si="1663"/>
        <v/>
      </c>
      <c r="BV225" s="316" t="str">
        <f t="shared" si="1577"/>
        <v/>
      </c>
      <c r="BW225" s="320" t="str">
        <f t="shared" si="1664"/>
        <v/>
      </c>
      <c r="BX225" s="321" t="str">
        <f t="shared" si="1665"/>
        <v/>
      </c>
      <c r="BY225" s="321" t="str">
        <f t="shared" si="1666"/>
        <v/>
      </c>
      <c r="BZ225" s="316" t="str">
        <f t="shared" si="1581"/>
        <v/>
      </c>
      <c r="CA225" s="319" t="str">
        <f t="shared" si="1667"/>
        <v/>
      </c>
      <c r="CB225" s="153" t="str">
        <f t="shared" si="1668"/>
        <v/>
      </c>
      <c r="CC225" s="153" t="str">
        <f t="shared" si="1669"/>
        <v/>
      </c>
      <c r="CD225" s="316" t="str">
        <f t="shared" si="1585"/>
        <v/>
      </c>
    </row>
    <row r="226" spans="1:82">
      <c r="A226" s="449"/>
      <c r="B226" s="131" t="s">
        <v>23</v>
      </c>
      <c r="C226" s="156"/>
      <c r="D226" s="157"/>
      <c r="E226" s="157"/>
      <c r="F226" s="322" t="str">
        <f t="shared" si="1544"/>
        <v/>
      </c>
      <c r="G226" s="156"/>
      <c r="H226" s="157"/>
      <c r="I226" s="157"/>
      <c r="J226" s="322" t="str">
        <f t="shared" si="1545"/>
        <v/>
      </c>
      <c r="K226" s="156"/>
      <c r="L226" s="157"/>
      <c r="M226" s="157"/>
      <c r="N226" s="322" t="str">
        <f t="shared" si="1546"/>
        <v/>
      </c>
      <c r="O226" s="156"/>
      <c r="P226" s="157"/>
      <c r="Q226" s="157"/>
      <c r="R226" s="322" t="str">
        <f t="shared" si="1547"/>
        <v/>
      </c>
      <c r="S226" s="156"/>
      <c r="T226" s="157"/>
      <c r="U226" s="157"/>
      <c r="V226" s="322" t="str">
        <f t="shared" si="1548"/>
        <v/>
      </c>
      <c r="W226" s="325" t="str">
        <f t="shared" si="1646"/>
        <v/>
      </c>
      <c r="X226" s="160" t="str">
        <f t="shared" si="1647"/>
        <v/>
      </c>
      <c r="Y226" s="160" t="str">
        <f t="shared" si="1648"/>
        <v/>
      </c>
      <c r="Z226" s="322" t="str">
        <f t="shared" si="1552"/>
        <v/>
      </c>
      <c r="AC226" s="449"/>
      <c r="AD226" s="131" t="s">
        <v>23</v>
      </c>
      <c r="AE226" s="156"/>
      <c r="AF226" s="157"/>
      <c r="AG226" s="157"/>
      <c r="AH226" s="322" t="str">
        <f t="shared" si="1553"/>
        <v/>
      </c>
      <c r="AI226" s="156"/>
      <c r="AJ226" s="157"/>
      <c r="AK226" s="157"/>
      <c r="AL226" s="322" t="str">
        <f t="shared" si="1554"/>
        <v/>
      </c>
      <c r="AM226" s="156"/>
      <c r="AN226" s="157"/>
      <c r="AO226" s="157"/>
      <c r="AP226" s="322" t="str">
        <f t="shared" si="1555"/>
        <v/>
      </c>
      <c r="AQ226" s="156"/>
      <c r="AR226" s="157"/>
      <c r="AS226" s="157"/>
      <c r="AT226" s="322" t="str">
        <f t="shared" si="1556"/>
        <v/>
      </c>
      <c r="AU226" s="156"/>
      <c r="AV226" s="157"/>
      <c r="AW226" s="157"/>
      <c r="AX226" s="322" t="str">
        <f t="shared" si="1557"/>
        <v/>
      </c>
      <c r="AY226" s="325" t="str">
        <f t="shared" si="1649"/>
        <v/>
      </c>
      <c r="AZ226" s="160" t="str">
        <f t="shared" si="1650"/>
        <v/>
      </c>
      <c r="BA226" s="160" t="str">
        <f t="shared" si="1651"/>
        <v/>
      </c>
      <c r="BB226" s="322" t="str">
        <f t="shared" si="1561"/>
        <v/>
      </c>
      <c r="BE226" s="449"/>
      <c r="BF226" s="131" t="s">
        <v>23</v>
      </c>
      <c r="BG226" s="326" t="str">
        <f t="shared" si="1652"/>
        <v/>
      </c>
      <c r="BH226" s="327" t="str">
        <f t="shared" si="1653"/>
        <v/>
      </c>
      <c r="BI226" s="327" t="str">
        <f t="shared" si="1654"/>
        <v/>
      </c>
      <c r="BJ226" s="322" t="str">
        <f t="shared" si="1565"/>
        <v/>
      </c>
      <c r="BK226" s="326" t="str">
        <f t="shared" si="1655"/>
        <v/>
      </c>
      <c r="BL226" s="327" t="str">
        <f t="shared" si="1656"/>
        <v/>
      </c>
      <c r="BM226" s="327" t="str">
        <f t="shared" si="1657"/>
        <v/>
      </c>
      <c r="BN226" s="322" t="str">
        <f t="shared" si="1569"/>
        <v/>
      </c>
      <c r="BO226" s="326" t="str">
        <f t="shared" si="1658"/>
        <v/>
      </c>
      <c r="BP226" s="327" t="str">
        <f t="shared" si="1659"/>
        <v/>
      </c>
      <c r="BQ226" s="327" t="str">
        <f t="shared" si="1660"/>
        <v/>
      </c>
      <c r="BR226" s="322" t="str">
        <f t="shared" si="1573"/>
        <v/>
      </c>
      <c r="BS226" s="326" t="str">
        <f t="shared" si="1661"/>
        <v/>
      </c>
      <c r="BT226" s="327" t="str">
        <f t="shared" si="1662"/>
        <v/>
      </c>
      <c r="BU226" s="327" t="str">
        <f t="shared" si="1663"/>
        <v/>
      </c>
      <c r="BV226" s="322" t="str">
        <f t="shared" si="1577"/>
        <v/>
      </c>
      <c r="BW226" s="326" t="str">
        <f t="shared" si="1664"/>
        <v/>
      </c>
      <c r="BX226" s="327" t="str">
        <f t="shared" si="1665"/>
        <v/>
      </c>
      <c r="BY226" s="327" t="str">
        <f t="shared" si="1666"/>
        <v/>
      </c>
      <c r="BZ226" s="322" t="str">
        <f t="shared" si="1581"/>
        <v/>
      </c>
      <c r="CA226" s="325" t="str">
        <f t="shared" si="1667"/>
        <v/>
      </c>
      <c r="CB226" s="160" t="str">
        <f t="shared" si="1668"/>
        <v/>
      </c>
      <c r="CC226" s="160" t="str">
        <f t="shared" si="1669"/>
        <v/>
      </c>
      <c r="CD226" s="322" t="str">
        <f t="shared" si="1585"/>
        <v/>
      </c>
    </row>
    <row r="227" spans="1:82" ht="15">
      <c r="A227" s="449"/>
      <c r="B227" s="132" t="s">
        <v>24</v>
      </c>
      <c r="C227" s="328" t="str">
        <f t="shared" ref="C227:E227" si="1670">IF(COUNT(C224:C226)=0,"",SUM(C224:C226))</f>
        <v/>
      </c>
      <c r="D227" s="167" t="str">
        <f t="shared" si="1670"/>
        <v/>
      </c>
      <c r="E227" s="167" t="str">
        <f t="shared" si="1670"/>
        <v/>
      </c>
      <c r="F227" s="329" t="str">
        <f t="shared" si="1544"/>
        <v/>
      </c>
      <c r="G227" s="328" t="str">
        <f t="shared" ref="G227:I227" si="1671">IF(COUNT(G224:G226)=0,"",SUM(G224:G226))</f>
        <v/>
      </c>
      <c r="H227" s="167" t="str">
        <f t="shared" si="1671"/>
        <v/>
      </c>
      <c r="I227" s="167" t="str">
        <f t="shared" si="1671"/>
        <v/>
      </c>
      <c r="J227" s="329" t="str">
        <f t="shared" si="1545"/>
        <v/>
      </c>
      <c r="K227" s="328" t="str">
        <f t="shared" ref="K227:M227" si="1672">IF(COUNT(K224:K226)=0,"",SUM(K224:K226))</f>
        <v/>
      </c>
      <c r="L227" s="167" t="str">
        <f t="shared" si="1672"/>
        <v/>
      </c>
      <c r="M227" s="167" t="str">
        <f t="shared" si="1672"/>
        <v/>
      </c>
      <c r="N227" s="329" t="str">
        <f t="shared" si="1546"/>
        <v/>
      </c>
      <c r="O227" s="328" t="str">
        <f t="shared" ref="O227:Q227" si="1673">IF(COUNT(O224:O226)=0,"",SUM(O224:O226))</f>
        <v/>
      </c>
      <c r="P227" s="167" t="str">
        <f t="shared" si="1673"/>
        <v/>
      </c>
      <c r="Q227" s="167" t="str">
        <f t="shared" si="1673"/>
        <v/>
      </c>
      <c r="R227" s="329" t="str">
        <f t="shared" si="1547"/>
        <v/>
      </c>
      <c r="S227" s="328" t="str">
        <f t="shared" ref="S227:U227" si="1674">IF(COUNT(S224:S226)=0,"",SUM(S224:S226))</f>
        <v/>
      </c>
      <c r="T227" s="167" t="str">
        <f t="shared" si="1674"/>
        <v/>
      </c>
      <c r="U227" s="167" t="str">
        <f t="shared" si="1674"/>
        <v/>
      </c>
      <c r="V227" s="329" t="str">
        <f t="shared" si="1548"/>
        <v/>
      </c>
      <c r="W227" s="330" t="str">
        <f t="shared" ref="W227:Y227" si="1675">IF(COUNT(W224:W226)=0,"",SUM(W224:W226))</f>
        <v/>
      </c>
      <c r="X227" s="166" t="str">
        <f t="shared" si="1675"/>
        <v/>
      </c>
      <c r="Y227" s="166" t="str">
        <f t="shared" si="1675"/>
        <v/>
      </c>
      <c r="Z227" s="329" t="str">
        <f t="shared" si="1552"/>
        <v/>
      </c>
      <c r="AC227" s="449"/>
      <c r="AD227" s="132" t="s">
        <v>24</v>
      </c>
      <c r="AE227" s="328" t="str">
        <f t="shared" ref="AE227:AG227" si="1676">IF(COUNT(AE224:AE226)=0,"",SUM(AE224:AE226))</f>
        <v/>
      </c>
      <c r="AF227" s="167" t="str">
        <f t="shared" si="1676"/>
        <v/>
      </c>
      <c r="AG227" s="167" t="str">
        <f t="shared" si="1676"/>
        <v/>
      </c>
      <c r="AH227" s="329" t="str">
        <f t="shared" si="1553"/>
        <v/>
      </c>
      <c r="AI227" s="328" t="str">
        <f t="shared" ref="AI227:AK227" si="1677">IF(COUNT(AI224:AI226)=0,"",SUM(AI224:AI226))</f>
        <v/>
      </c>
      <c r="AJ227" s="167" t="str">
        <f t="shared" si="1677"/>
        <v/>
      </c>
      <c r="AK227" s="167" t="str">
        <f t="shared" si="1677"/>
        <v/>
      </c>
      <c r="AL227" s="329" t="str">
        <f t="shared" si="1554"/>
        <v/>
      </c>
      <c r="AM227" s="328" t="str">
        <f t="shared" ref="AM227:AO227" si="1678">IF(COUNT(AM224:AM226)=0,"",SUM(AM224:AM226))</f>
        <v/>
      </c>
      <c r="AN227" s="167" t="str">
        <f t="shared" si="1678"/>
        <v/>
      </c>
      <c r="AO227" s="167" t="str">
        <f t="shared" si="1678"/>
        <v/>
      </c>
      <c r="AP227" s="329" t="str">
        <f t="shared" si="1555"/>
        <v/>
      </c>
      <c r="AQ227" s="328" t="str">
        <f t="shared" ref="AQ227:AS227" si="1679">IF(COUNT(AQ224:AQ226)=0,"",SUM(AQ224:AQ226))</f>
        <v/>
      </c>
      <c r="AR227" s="167" t="str">
        <f t="shared" si="1679"/>
        <v/>
      </c>
      <c r="AS227" s="167" t="str">
        <f t="shared" si="1679"/>
        <v/>
      </c>
      <c r="AT227" s="329" t="str">
        <f t="shared" si="1556"/>
        <v/>
      </c>
      <c r="AU227" s="328" t="str">
        <f t="shared" ref="AU227:AW227" si="1680">IF(COUNT(AU224:AU226)=0,"",SUM(AU224:AU226))</f>
        <v/>
      </c>
      <c r="AV227" s="167" t="str">
        <f t="shared" si="1680"/>
        <v/>
      </c>
      <c r="AW227" s="167" t="str">
        <f t="shared" si="1680"/>
        <v/>
      </c>
      <c r="AX227" s="329" t="str">
        <f t="shared" si="1557"/>
        <v/>
      </c>
      <c r="AY227" s="330" t="str">
        <f t="shared" ref="AY227:BA227" si="1681">IF(COUNT(AY224:AY226)=0,"",SUM(AY224:AY226))</f>
        <v/>
      </c>
      <c r="AZ227" s="166" t="str">
        <f t="shared" si="1681"/>
        <v/>
      </c>
      <c r="BA227" s="166" t="str">
        <f t="shared" si="1681"/>
        <v/>
      </c>
      <c r="BB227" s="329" t="str">
        <f t="shared" si="1561"/>
        <v/>
      </c>
      <c r="BE227" s="449"/>
      <c r="BF227" s="132" t="s">
        <v>24</v>
      </c>
      <c r="BG227" s="328" t="str">
        <f t="shared" ref="BG227:BI227" si="1682">IF(COUNT(BG224:BG226)=0,"",SUM(BG224:BG226))</f>
        <v/>
      </c>
      <c r="BH227" s="167" t="str">
        <f t="shared" si="1682"/>
        <v/>
      </c>
      <c r="BI227" s="167" t="str">
        <f t="shared" si="1682"/>
        <v/>
      </c>
      <c r="BJ227" s="329" t="str">
        <f t="shared" si="1565"/>
        <v/>
      </c>
      <c r="BK227" s="328" t="str">
        <f t="shared" ref="BK227:BM227" si="1683">IF(COUNT(BK224:BK226)=0,"",SUM(BK224:BK226))</f>
        <v/>
      </c>
      <c r="BL227" s="167" t="str">
        <f t="shared" si="1683"/>
        <v/>
      </c>
      <c r="BM227" s="167" t="str">
        <f t="shared" si="1683"/>
        <v/>
      </c>
      <c r="BN227" s="329" t="str">
        <f t="shared" si="1569"/>
        <v/>
      </c>
      <c r="BO227" s="328" t="str">
        <f t="shared" ref="BO227:BQ227" si="1684">IF(COUNT(BO224:BO226)=0,"",SUM(BO224:BO226))</f>
        <v/>
      </c>
      <c r="BP227" s="167" t="str">
        <f t="shared" si="1684"/>
        <v/>
      </c>
      <c r="BQ227" s="167" t="str">
        <f t="shared" si="1684"/>
        <v/>
      </c>
      <c r="BR227" s="329" t="str">
        <f t="shared" si="1573"/>
        <v/>
      </c>
      <c r="BS227" s="328" t="str">
        <f t="shared" ref="BS227:BU227" si="1685">IF(COUNT(BS224:BS226)=0,"",SUM(BS224:BS226))</f>
        <v/>
      </c>
      <c r="BT227" s="167" t="str">
        <f t="shared" si="1685"/>
        <v/>
      </c>
      <c r="BU227" s="167" t="str">
        <f t="shared" si="1685"/>
        <v/>
      </c>
      <c r="BV227" s="329" t="str">
        <f t="shared" si="1577"/>
        <v/>
      </c>
      <c r="BW227" s="328" t="str">
        <f t="shared" ref="BW227:BY227" si="1686">IF(COUNT(BW224:BW226)=0,"",SUM(BW224:BW226))</f>
        <v/>
      </c>
      <c r="BX227" s="167" t="str">
        <f t="shared" si="1686"/>
        <v/>
      </c>
      <c r="BY227" s="167" t="str">
        <f t="shared" si="1686"/>
        <v/>
      </c>
      <c r="BZ227" s="329" t="str">
        <f t="shared" si="1581"/>
        <v/>
      </c>
      <c r="CA227" s="330" t="str">
        <f t="shared" ref="CA227:CC227" si="1687">IF(COUNT(CA224:CA226)=0,"",SUM(CA224:CA226))</f>
        <v/>
      </c>
      <c r="CB227" s="166" t="str">
        <f t="shared" si="1687"/>
        <v/>
      </c>
      <c r="CC227" s="166" t="str">
        <f t="shared" si="1687"/>
        <v/>
      </c>
      <c r="CD227" s="329" t="str">
        <f t="shared" si="1585"/>
        <v/>
      </c>
    </row>
    <row r="228" spans="1:82">
      <c r="A228" s="449"/>
      <c r="B228" s="129" t="s">
        <v>25</v>
      </c>
      <c r="C228" s="170"/>
      <c r="D228" s="171"/>
      <c r="E228" s="171"/>
      <c r="F228" s="331" t="str">
        <f t="shared" si="1544"/>
        <v/>
      </c>
      <c r="G228" s="170"/>
      <c r="H228" s="171"/>
      <c r="I228" s="171"/>
      <c r="J228" s="331" t="str">
        <f t="shared" si="1545"/>
        <v/>
      </c>
      <c r="K228" s="170"/>
      <c r="L228" s="171"/>
      <c r="M228" s="171"/>
      <c r="N228" s="331" t="str">
        <f t="shared" si="1546"/>
        <v/>
      </c>
      <c r="O228" s="170"/>
      <c r="P228" s="171"/>
      <c r="Q228" s="171"/>
      <c r="R228" s="331" t="str">
        <f t="shared" si="1547"/>
        <v/>
      </c>
      <c r="S228" s="170"/>
      <c r="T228" s="171"/>
      <c r="U228" s="171"/>
      <c r="V228" s="331" t="str">
        <f t="shared" si="1548"/>
        <v/>
      </c>
      <c r="W228" s="334" t="str">
        <f t="shared" ref="W228:W230" si="1688">IF(COUNT(C228,G228,K228,O228,S228)&lt;5,"",SUM(C228,G228,K228,O228,S228))</f>
        <v/>
      </c>
      <c r="X228" s="174" t="str">
        <f t="shared" ref="X228:X230" si="1689">IF(COUNT(D228,H228,L228,P228,T228)&lt;5,"",SUM(D228,H228,L228,P228,T228))</f>
        <v/>
      </c>
      <c r="Y228" s="174" t="str">
        <f t="shared" ref="Y228:Y230" si="1690">IF(COUNT(E228,I228,M228,Q228,U228)&lt;5,"",SUM(E228,I228,M228,Q228,U228))</f>
        <v/>
      </c>
      <c r="Z228" s="331" t="str">
        <f t="shared" si="1552"/>
        <v/>
      </c>
      <c r="AC228" s="449"/>
      <c r="AD228" s="129" t="s">
        <v>25</v>
      </c>
      <c r="AE228" s="170"/>
      <c r="AF228" s="171"/>
      <c r="AG228" s="171"/>
      <c r="AH228" s="331" t="str">
        <f t="shared" si="1553"/>
        <v/>
      </c>
      <c r="AI228" s="170"/>
      <c r="AJ228" s="171"/>
      <c r="AK228" s="171"/>
      <c r="AL228" s="331" t="str">
        <f t="shared" si="1554"/>
        <v/>
      </c>
      <c r="AM228" s="170"/>
      <c r="AN228" s="171"/>
      <c r="AO228" s="171"/>
      <c r="AP228" s="331" t="str">
        <f t="shared" si="1555"/>
        <v/>
      </c>
      <c r="AQ228" s="170"/>
      <c r="AR228" s="171"/>
      <c r="AS228" s="171"/>
      <c r="AT228" s="331" t="str">
        <f t="shared" si="1556"/>
        <v/>
      </c>
      <c r="AU228" s="170"/>
      <c r="AV228" s="171"/>
      <c r="AW228" s="171"/>
      <c r="AX228" s="331" t="str">
        <f t="shared" si="1557"/>
        <v/>
      </c>
      <c r="AY228" s="334" t="str">
        <f t="shared" ref="AY228:AY230" si="1691">IF(COUNT(AE228,AI228,AM228,AQ228,AU228)&lt;5,"",SUM(AE228,AI228,AM228,AQ228,AU228))</f>
        <v/>
      </c>
      <c r="AZ228" s="174" t="str">
        <f t="shared" ref="AZ228:AZ230" si="1692">IF(COUNT(AF228,AJ228,AN228,AR228,AV228)&lt;5,"",SUM(AF228,AJ228,AN228,AR228,AV228))</f>
        <v/>
      </c>
      <c r="BA228" s="174" t="str">
        <f t="shared" ref="BA228:BA230" si="1693">IF(COUNT(AG228,AK228,AO228,AS228,AW228)&lt;5,"",SUM(AG228,AK228,AO228,AS228,AW228))</f>
        <v/>
      </c>
      <c r="BB228" s="331" t="str">
        <f t="shared" si="1561"/>
        <v/>
      </c>
      <c r="BE228" s="449"/>
      <c r="BF228" s="129" t="s">
        <v>25</v>
      </c>
      <c r="BG228" s="335" t="str">
        <f t="shared" ref="BG228:BG230" si="1694">IF(COUNT(C228, AE228)&lt;2, "", C228+AE228)</f>
        <v/>
      </c>
      <c r="BH228" s="336" t="str">
        <f t="shared" ref="BH228:BH230" si="1695">IF(COUNT(D228, AF228)&lt;2, "", D228+AF228)</f>
        <v/>
      </c>
      <c r="BI228" s="336" t="str">
        <f t="shared" ref="BI228:BI230" si="1696">IF(COUNT(E228, AG228)&lt;2, "", E228+AG228)</f>
        <v/>
      </c>
      <c r="BJ228" s="331" t="str">
        <f t="shared" si="1565"/>
        <v/>
      </c>
      <c r="BK228" s="335" t="str">
        <f t="shared" ref="BK228:BK230" si="1697">IF(COUNT(G228, AI228)&lt;2, "", G228+AI228)</f>
        <v/>
      </c>
      <c r="BL228" s="336" t="str">
        <f t="shared" ref="BL228:BL230" si="1698">IF(COUNT(H228, AJ228)&lt;2, "", H228+AJ228)</f>
        <v/>
      </c>
      <c r="BM228" s="336" t="str">
        <f t="shared" ref="BM228:BM230" si="1699">IF(COUNT(I228, AK228)&lt;2, "", I228+AK228)</f>
        <v/>
      </c>
      <c r="BN228" s="331" t="str">
        <f t="shared" si="1569"/>
        <v/>
      </c>
      <c r="BO228" s="335" t="str">
        <f t="shared" ref="BO228:BO230" si="1700">IF(COUNT(K228, AM228)&lt;2, "", K228+AM228)</f>
        <v/>
      </c>
      <c r="BP228" s="336" t="str">
        <f t="shared" ref="BP228:BP230" si="1701">IF(COUNT(L228, AN228)&lt;2, "", L228+AN228)</f>
        <v/>
      </c>
      <c r="BQ228" s="336" t="str">
        <f t="shared" ref="BQ228:BQ230" si="1702">IF(COUNT(M228, AO228)&lt;2, "", M228+AO228)</f>
        <v/>
      </c>
      <c r="BR228" s="331" t="str">
        <f t="shared" si="1573"/>
        <v/>
      </c>
      <c r="BS228" s="335" t="str">
        <f t="shared" ref="BS228:BS230" si="1703">IF(COUNT(O228, AQ228)&lt;2, "", O228+AQ228)</f>
        <v/>
      </c>
      <c r="BT228" s="336" t="str">
        <f t="shared" ref="BT228:BT230" si="1704">IF(COUNT(P228, AR228)&lt;2, "", P228+AR228)</f>
        <v/>
      </c>
      <c r="BU228" s="336" t="str">
        <f t="shared" ref="BU228:BU230" si="1705">IF(COUNT(Q228, AS228)&lt;2, "", Q228+AS228)</f>
        <v/>
      </c>
      <c r="BV228" s="331" t="str">
        <f t="shared" si="1577"/>
        <v/>
      </c>
      <c r="BW228" s="335" t="str">
        <f t="shared" ref="BW228:BW230" si="1706">IF(COUNT(S228, AU228)&lt;2, "", S228+AU228)</f>
        <v/>
      </c>
      <c r="BX228" s="336" t="str">
        <f t="shared" ref="BX228:BX230" si="1707">IF(COUNT(T228, AV228)&lt;2, "", T228+AV228)</f>
        <v/>
      </c>
      <c r="BY228" s="336" t="str">
        <f t="shared" ref="BY228:BY230" si="1708">IF(COUNT(U228, AW228)&lt;2, "", U228+AW228)</f>
        <v/>
      </c>
      <c r="BZ228" s="331" t="str">
        <f t="shared" si="1581"/>
        <v/>
      </c>
      <c r="CA228" s="334" t="str">
        <f t="shared" ref="CA228:CA230" si="1709">IF(COUNT(BG228,BK228,BO228,BS228,BW228)&lt;5,"",SUM(BG228,BK228,BO228,BS228,BW228))</f>
        <v/>
      </c>
      <c r="CB228" s="174" t="str">
        <f t="shared" ref="CB228:CB230" si="1710">IF(COUNT(BH228,BL228,BP228,BT228,BX228)&lt;5,"",SUM(BH228,BL228,BP228,BT228,BX228))</f>
        <v/>
      </c>
      <c r="CC228" s="174" t="str">
        <f t="shared" ref="CC228:CC230" si="1711">IF(COUNT(BI228,BM228,BQ228,BU228,BY228)&lt;5,"",SUM(BI228,BM228,BQ228,BU228,BY228))</f>
        <v/>
      </c>
      <c r="CD228" s="331" t="str">
        <f t="shared" si="1585"/>
        <v/>
      </c>
    </row>
    <row r="229" spans="1:82">
      <c r="A229" s="449"/>
      <c r="B229" s="130" t="s">
        <v>26</v>
      </c>
      <c r="C229" s="149"/>
      <c r="D229" s="150"/>
      <c r="E229" s="150"/>
      <c r="F229" s="316" t="str">
        <f t="shared" si="1544"/>
        <v/>
      </c>
      <c r="G229" s="149"/>
      <c r="H229" s="150"/>
      <c r="I229" s="150"/>
      <c r="J229" s="316" t="str">
        <f t="shared" si="1545"/>
        <v/>
      </c>
      <c r="K229" s="149"/>
      <c r="L229" s="150"/>
      <c r="M229" s="150"/>
      <c r="N229" s="316" t="str">
        <f t="shared" si="1546"/>
        <v/>
      </c>
      <c r="O229" s="149"/>
      <c r="P229" s="150"/>
      <c r="Q229" s="150"/>
      <c r="R229" s="316" t="str">
        <f t="shared" si="1547"/>
        <v/>
      </c>
      <c r="S229" s="149"/>
      <c r="T229" s="150"/>
      <c r="U229" s="150"/>
      <c r="V229" s="316" t="str">
        <f t="shared" si="1548"/>
        <v/>
      </c>
      <c r="W229" s="319" t="str">
        <f t="shared" si="1688"/>
        <v/>
      </c>
      <c r="X229" s="153" t="str">
        <f t="shared" si="1689"/>
        <v/>
      </c>
      <c r="Y229" s="153" t="str">
        <f t="shared" si="1690"/>
        <v/>
      </c>
      <c r="Z229" s="316" t="str">
        <f t="shared" si="1552"/>
        <v/>
      </c>
      <c r="AC229" s="449"/>
      <c r="AD229" s="130" t="s">
        <v>26</v>
      </c>
      <c r="AE229" s="149"/>
      <c r="AF229" s="150"/>
      <c r="AG229" s="150"/>
      <c r="AH229" s="316" t="str">
        <f t="shared" si="1553"/>
        <v/>
      </c>
      <c r="AI229" s="149"/>
      <c r="AJ229" s="150"/>
      <c r="AK229" s="150"/>
      <c r="AL229" s="316" t="str">
        <f t="shared" si="1554"/>
        <v/>
      </c>
      <c r="AM229" s="149"/>
      <c r="AN229" s="150"/>
      <c r="AO229" s="150"/>
      <c r="AP229" s="316" t="str">
        <f t="shared" si="1555"/>
        <v/>
      </c>
      <c r="AQ229" s="149"/>
      <c r="AR229" s="150"/>
      <c r="AS229" s="150"/>
      <c r="AT229" s="316" t="str">
        <f t="shared" si="1556"/>
        <v/>
      </c>
      <c r="AU229" s="149"/>
      <c r="AV229" s="150"/>
      <c r="AW229" s="150"/>
      <c r="AX229" s="316" t="str">
        <f t="shared" si="1557"/>
        <v/>
      </c>
      <c r="AY229" s="319" t="str">
        <f t="shared" si="1691"/>
        <v/>
      </c>
      <c r="AZ229" s="153" t="str">
        <f t="shared" si="1692"/>
        <v/>
      </c>
      <c r="BA229" s="153" t="str">
        <f t="shared" si="1693"/>
        <v/>
      </c>
      <c r="BB229" s="316" t="str">
        <f t="shared" si="1561"/>
        <v/>
      </c>
      <c r="BE229" s="449"/>
      <c r="BF229" s="130" t="s">
        <v>26</v>
      </c>
      <c r="BG229" s="320" t="str">
        <f t="shared" si="1694"/>
        <v/>
      </c>
      <c r="BH229" s="321" t="str">
        <f t="shared" si="1695"/>
        <v/>
      </c>
      <c r="BI229" s="321" t="str">
        <f t="shared" si="1696"/>
        <v/>
      </c>
      <c r="BJ229" s="316" t="str">
        <f t="shared" si="1565"/>
        <v/>
      </c>
      <c r="BK229" s="320" t="str">
        <f t="shared" si="1697"/>
        <v/>
      </c>
      <c r="BL229" s="321" t="str">
        <f t="shared" si="1698"/>
        <v/>
      </c>
      <c r="BM229" s="321" t="str">
        <f t="shared" si="1699"/>
        <v/>
      </c>
      <c r="BN229" s="316" t="str">
        <f t="shared" si="1569"/>
        <v/>
      </c>
      <c r="BO229" s="320" t="str">
        <f t="shared" si="1700"/>
        <v/>
      </c>
      <c r="BP229" s="321" t="str">
        <f t="shared" si="1701"/>
        <v/>
      </c>
      <c r="BQ229" s="321" t="str">
        <f t="shared" si="1702"/>
        <v/>
      </c>
      <c r="BR229" s="316" t="str">
        <f t="shared" si="1573"/>
        <v/>
      </c>
      <c r="BS229" s="320" t="str">
        <f t="shared" si="1703"/>
        <v/>
      </c>
      <c r="BT229" s="321" t="str">
        <f t="shared" si="1704"/>
        <v/>
      </c>
      <c r="BU229" s="321" t="str">
        <f t="shared" si="1705"/>
        <v/>
      </c>
      <c r="BV229" s="316" t="str">
        <f t="shared" si="1577"/>
        <v/>
      </c>
      <c r="BW229" s="320" t="str">
        <f t="shared" si="1706"/>
        <v/>
      </c>
      <c r="BX229" s="321" t="str">
        <f t="shared" si="1707"/>
        <v/>
      </c>
      <c r="BY229" s="321" t="str">
        <f t="shared" si="1708"/>
        <v/>
      </c>
      <c r="BZ229" s="316" t="str">
        <f t="shared" si="1581"/>
        <v/>
      </c>
      <c r="CA229" s="319" t="str">
        <f t="shared" si="1709"/>
        <v/>
      </c>
      <c r="CB229" s="153" t="str">
        <f t="shared" si="1710"/>
        <v/>
      </c>
      <c r="CC229" s="153" t="str">
        <f t="shared" si="1711"/>
        <v/>
      </c>
      <c r="CD229" s="316" t="str">
        <f t="shared" si="1585"/>
        <v/>
      </c>
    </row>
    <row r="230" spans="1:82">
      <c r="A230" s="449"/>
      <c r="B230" s="131" t="s">
        <v>27</v>
      </c>
      <c r="C230" s="156"/>
      <c r="D230" s="157"/>
      <c r="E230" s="157"/>
      <c r="F230" s="322" t="str">
        <f t="shared" si="1544"/>
        <v/>
      </c>
      <c r="G230" s="156"/>
      <c r="H230" s="157"/>
      <c r="I230" s="157"/>
      <c r="J230" s="322" t="str">
        <f t="shared" si="1545"/>
        <v/>
      </c>
      <c r="K230" s="156"/>
      <c r="L230" s="157"/>
      <c r="M230" s="157"/>
      <c r="N230" s="322" t="str">
        <f t="shared" si="1546"/>
        <v/>
      </c>
      <c r="O230" s="156"/>
      <c r="P230" s="157"/>
      <c r="Q230" s="157"/>
      <c r="R230" s="322" t="str">
        <f t="shared" si="1547"/>
        <v/>
      </c>
      <c r="S230" s="156"/>
      <c r="T230" s="157"/>
      <c r="U230" s="157"/>
      <c r="V230" s="322" t="str">
        <f t="shared" si="1548"/>
        <v/>
      </c>
      <c r="W230" s="325" t="str">
        <f t="shared" si="1688"/>
        <v/>
      </c>
      <c r="X230" s="160" t="str">
        <f t="shared" si="1689"/>
        <v/>
      </c>
      <c r="Y230" s="160" t="str">
        <f t="shared" si="1690"/>
        <v/>
      </c>
      <c r="Z230" s="322" t="str">
        <f t="shared" si="1552"/>
        <v/>
      </c>
      <c r="AC230" s="449"/>
      <c r="AD230" s="131" t="s">
        <v>27</v>
      </c>
      <c r="AE230" s="156"/>
      <c r="AF230" s="157"/>
      <c r="AG230" s="157"/>
      <c r="AH230" s="322" t="str">
        <f t="shared" si="1553"/>
        <v/>
      </c>
      <c r="AI230" s="156"/>
      <c r="AJ230" s="157"/>
      <c r="AK230" s="157"/>
      <c r="AL230" s="322" t="str">
        <f t="shared" si="1554"/>
        <v/>
      </c>
      <c r="AM230" s="156"/>
      <c r="AN230" s="157"/>
      <c r="AO230" s="157"/>
      <c r="AP230" s="322" t="str">
        <f t="shared" si="1555"/>
        <v/>
      </c>
      <c r="AQ230" s="156"/>
      <c r="AR230" s="157"/>
      <c r="AS230" s="157"/>
      <c r="AT230" s="322" t="str">
        <f t="shared" si="1556"/>
        <v/>
      </c>
      <c r="AU230" s="156"/>
      <c r="AV230" s="157"/>
      <c r="AW230" s="157"/>
      <c r="AX230" s="322" t="str">
        <f t="shared" si="1557"/>
        <v/>
      </c>
      <c r="AY230" s="325" t="str">
        <f t="shared" si="1691"/>
        <v/>
      </c>
      <c r="AZ230" s="160" t="str">
        <f t="shared" si="1692"/>
        <v/>
      </c>
      <c r="BA230" s="160" t="str">
        <f t="shared" si="1693"/>
        <v/>
      </c>
      <c r="BB230" s="322" t="str">
        <f t="shared" si="1561"/>
        <v/>
      </c>
      <c r="BE230" s="449"/>
      <c r="BF230" s="131" t="s">
        <v>27</v>
      </c>
      <c r="BG230" s="326" t="str">
        <f t="shared" si="1694"/>
        <v/>
      </c>
      <c r="BH230" s="327" t="str">
        <f t="shared" si="1695"/>
        <v/>
      </c>
      <c r="BI230" s="327" t="str">
        <f t="shared" si="1696"/>
        <v/>
      </c>
      <c r="BJ230" s="322" t="str">
        <f t="shared" si="1565"/>
        <v/>
      </c>
      <c r="BK230" s="326" t="str">
        <f t="shared" si="1697"/>
        <v/>
      </c>
      <c r="BL230" s="327" t="str">
        <f t="shared" si="1698"/>
        <v/>
      </c>
      <c r="BM230" s="327" t="str">
        <f t="shared" si="1699"/>
        <v/>
      </c>
      <c r="BN230" s="322" t="str">
        <f t="shared" si="1569"/>
        <v/>
      </c>
      <c r="BO230" s="326" t="str">
        <f t="shared" si="1700"/>
        <v/>
      </c>
      <c r="BP230" s="327" t="str">
        <f t="shared" si="1701"/>
        <v/>
      </c>
      <c r="BQ230" s="327" t="str">
        <f t="shared" si="1702"/>
        <v/>
      </c>
      <c r="BR230" s="322" t="str">
        <f t="shared" si="1573"/>
        <v/>
      </c>
      <c r="BS230" s="326" t="str">
        <f t="shared" si="1703"/>
        <v/>
      </c>
      <c r="BT230" s="327" t="str">
        <f t="shared" si="1704"/>
        <v/>
      </c>
      <c r="BU230" s="327" t="str">
        <f t="shared" si="1705"/>
        <v/>
      </c>
      <c r="BV230" s="322" t="str">
        <f t="shared" si="1577"/>
        <v/>
      </c>
      <c r="BW230" s="326" t="str">
        <f t="shared" si="1706"/>
        <v/>
      </c>
      <c r="BX230" s="327" t="str">
        <f t="shared" si="1707"/>
        <v/>
      </c>
      <c r="BY230" s="327" t="str">
        <f t="shared" si="1708"/>
        <v/>
      </c>
      <c r="BZ230" s="322" t="str">
        <f t="shared" si="1581"/>
        <v/>
      </c>
      <c r="CA230" s="325" t="str">
        <f t="shared" si="1709"/>
        <v/>
      </c>
      <c r="CB230" s="160" t="str">
        <f t="shared" si="1710"/>
        <v/>
      </c>
      <c r="CC230" s="160" t="str">
        <f t="shared" si="1711"/>
        <v/>
      </c>
      <c r="CD230" s="322" t="str">
        <f t="shared" si="1585"/>
        <v/>
      </c>
    </row>
    <row r="231" spans="1:82" ht="15">
      <c r="A231" s="449"/>
      <c r="B231" s="132" t="s">
        <v>28</v>
      </c>
      <c r="C231" s="328" t="str">
        <f t="shared" ref="C231:E231" si="1712">IF(COUNT(C228:C230)=0,"",SUM(C228:C230))</f>
        <v/>
      </c>
      <c r="D231" s="167" t="str">
        <f t="shared" si="1712"/>
        <v/>
      </c>
      <c r="E231" s="167" t="str">
        <f t="shared" si="1712"/>
        <v/>
      </c>
      <c r="F231" s="329" t="str">
        <f t="shared" si="1544"/>
        <v/>
      </c>
      <c r="G231" s="328" t="str">
        <f t="shared" ref="G231:I231" si="1713">IF(COUNT(G228:G230)=0,"",SUM(G228:G230))</f>
        <v/>
      </c>
      <c r="H231" s="167" t="str">
        <f t="shared" si="1713"/>
        <v/>
      </c>
      <c r="I231" s="167" t="str">
        <f t="shared" si="1713"/>
        <v/>
      </c>
      <c r="J231" s="329" t="str">
        <f t="shared" si="1545"/>
        <v/>
      </c>
      <c r="K231" s="328" t="str">
        <f t="shared" ref="K231:M231" si="1714">IF(COUNT(K228:K230)=0,"",SUM(K228:K230))</f>
        <v/>
      </c>
      <c r="L231" s="167" t="str">
        <f t="shared" si="1714"/>
        <v/>
      </c>
      <c r="M231" s="167" t="str">
        <f t="shared" si="1714"/>
        <v/>
      </c>
      <c r="N231" s="329" t="str">
        <f t="shared" si="1546"/>
        <v/>
      </c>
      <c r="O231" s="328" t="str">
        <f t="shared" ref="O231:Q231" si="1715">IF(COUNT(O228:O230)=0,"",SUM(O228:O230))</f>
        <v/>
      </c>
      <c r="P231" s="167" t="str">
        <f t="shared" si="1715"/>
        <v/>
      </c>
      <c r="Q231" s="167" t="str">
        <f t="shared" si="1715"/>
        <v/>
      </c>
      <c r="R231" s="329" t="str">
        <f t="shared" si="1547"/>
        <v/>
      </c>
      <c r="S231" s="328" t="str">
        <f t="shared" ref="S231:U231" si="1716">IF(COUNT(S228:S230)=0,"",SUM(S228:S230))</f>
        <v/>
      </c>
      <c r="T231" s="167" t="str">
        <f t="shared" si="1716"/>
        <v/>
      </c>
      <c r="U231" s="167" t="str">
        <f t="shared" si="1716"/>
        <v/>
      </c>
      <c r="V231" s="329" t="str">
        <f t="shared" si="1548"/>
        <v/>
      </c>
      <c r="W231" s="330" t="str">
        <f t="shared" ref="W231:Y231" si="1717">IF(COUNT(W228:W230)=0,"",SUM(W228:W230))</f>
        <v/>
      </c>
      <c r="X231" s="166" t="str">
        <f t="shared" si="1717"/>
        <v/>
      </c>
      <c r="Y231" s="166" t="str">
        <f t="shared" si="1717"/>
        <v/>
      </c>
      <c r="Z231" s="329" t="str">
        <f t="shared" si="1552"/>
        <v/>
      </c>
      <c r="AC231" s="449"/>
      <c r="AD231" s="132" t="s">
        <v>28</v>
      </c>
      <c r="AE231" s="328" t="str">
        <f t="shared" ref="AE231:AG231" si="1718">IF(COUNT(AE228:AE230)=0,"",SUM(AE228:AE230))</f>
        <v/>
      </c>
      <c r="AF231" s="167" t="str">
        <f t="shared" si="1718"/>
        <v/>
      </c>
      <c r="AG231" s="167" t="str">
        <f t="shared" si="1718"/>
        <v/>
      </c>
      <c r="AH231" s="329" t="str">
        <f t="shared" si="1553"/>
        <v/>
      </c>
      <c r="AI231" s="328" t="str">
        <f t="shared" ref="AI231:AK231" si="1719">IF(COUNT(AI228:AI230)=0,"",SUM(AI228:AI230))</f>
        <v/>
      </c>
      <c r="AJ231" s="167" t="str">
        <f t="shared" si="1719"/>
        <v/>
      </c>
      <c r="AK231" s="167" t="str">
        <f t="shared" si="1719"/>
        <v/>
      </c>
      <c r="AL231" s="329" t="str">
        <f t="shared" si="1554"/>
        <v/>
      </c>
      <c r="AM231" s="328" t="str">
        <f t="shared" ref="AM231:AO231" si="1720">IF(COUNT(AM228:AM230)=0,"",SUM(AM228:AM230))</f>
        <v/>
      </c>
      <c r="AN231" s="167" t="str">
        <f t="shared" si="1720"/>
        <v/>
      </c>
      <c r="AO231" s="167" t="str">
        <f t="shared" si="1720"/>
        <v/>
      </c>
      <c r="AP231" s="329" t="str">
        <f t="shared" si="1555"/>
        <v/>
      </c>
      <c r="AQ231" s="328" t="str">
        <f t="shared" ref="AQ231:AS231" si="1721">IF(COUNT(AQ228:AQ230)=0,"",SUM(AQ228:AQ230))</f>
        <v/>
      </c>
      <c r="AR231" s="167" t="str">
        <f t="shared" si="1721"/>
        <v/>
      </c>
      <c r="AS231" s="167" t="str">
        <f t="shared" si="1721"/>
        <v/>
      </c>
      <c r="AT231" s="329" t="str">
        <f t="shared" si="1556"/>
        <v/>
      </c>
      <c r="AU231" s="328" t="str">
        <f t="shared" ref="AU231:AW231" si="1722">IF(COUNT(AU228:AU230)=0,"",SUM(AU228:AU230))</f>
        <v/>
      </c>
      <c r="AV231" s="167" t="str">
        <f t="shared" si="1722"/>
        <v/>
      </c>
      <c r="AW231" s="167" t="str">
        <f t="shared" si="1722"/>
        <v/>
      </c>
      <c r="AX231" s="329" t="str">
        <f t="shared" si="1557"/>
        <v/>
      </c>
      <c r="AY231" s="330" t="str">
        <f t="shared" ref="AY231:BA231" si="1723">IF(COUNT(AY228:AY230)=0,"",SUM(AY228:AY230))</f>
        <v/>
      </c>
      <c r="AZ231" s="166" t="str">
        <f t="shared" si="1723"/>
        <v/>
      </c>
      <c r="BA231" s="166" t="str">
        <f t="shared" si="1723"/>
        <v/>
      </c>
      <c r="BB231" s="329" t="str">
        <f t="shared" si="1561"/>
        <v/>
      </c>
      <c r="BE231" s="449"/>
      <c r="BF231" s="132" t="s">
        <v>28</v>
      </c>
      <c r="BG231" s="328" t="str">
        <f t="shared" ref="BG231:BI231" si="1724">IF(COUNT(BG228:BG230)=0,"",SUM(BG228:BG230))</f>
        <v/>
      </c>
      <c r="BH231" s="167" t="str">
        <f t="shared" si="1724"/>
        <v/>
      </c>
      <c r="BI231" s="167" t="str">
        <f t="shared" si="1724"/>
        <v/>
      </c>
      <c r="BJ231" s="329" t="str">
        <f t="shared" si="1565"/>
        <v/>
      </c>
      <c r="BK231" s="328" t="str">
        <f t="shared" ref="BK231:BM231" si="1725">IF(COUNT(BK228:BK230)=0,"",SUM(BK228:BK230))</f>
        <v/>
      </c>
      <c r="BL231" s="167" t="str">
        <f t="shared" si="1725"/>
        <v/>
      </c>
      <c r="BM231" s="167" t="str">
        <f t="shared" si="1725"/>
        <v/>
      </c>
      <c r="BN231" s="329" t="str">
        <f t="shared" si="1569"/>
        <v/>
      </c>
      <c r="BO231" s="328" t="str">
        <f t="shared" ref="BO231:BQ231" si="1726">IF(COUNT(BO228:BO230)=0,"",SUM(BO228:BO230))</f>
        <v/>
      </c>
      <c r="BP231" s="167" t="str">
        <f t="shared" si="1726"/>
        <v/>
      </c>
      <c r="BQ231" s="167" t="str">
        <f t="shared" si="1726"/>
        <v/>
      </c>
      <c r="BR231" s="329" t="str">
        <f t="shared" si="1573"/>
        <v/>
      </c>
      <c r="BS231" s="328" t="str">
        <f t="shared" ref="BS231:BU231" si="1727">IF(COUNT(BS228:BS230)=0,"",SUM(BS228:BS230))</f>
        <v/>
      </c>
      <c r="BT231" s="167" t="str">
        <f t="shared" si="1727"/>
        <v/>
      </c>
      <c r="BU231" s="167" t="str">
        <f t="shared" si="1727"/>
        <v/>
      </c>
      <c r="BV231" s="329" t="str">
        <f t="shared" si="1577"/>
        <v/>
      </c>
      <c r="BW231" s="328" t="str">
        <f t="shared" ref="BW231:BY231" si="1728">IF(COUNT(BW228:BW230)=0,"",SUM(BW228:BW230))</f>
        <v/>
      </c>
      <c r="BX231" s="167" t="str">
        <f t="shared" si="1728"/>
        <v/>
      </c>
      <c r="BY231" s="167" t="str">
        <f t="shared" si="1728"/>
        <v/>
      </c>
      <c r="BZ231" s="329" t="str">
        <f t="shared" si="1581"/>
        <v/>
      </c>
      <c r="CA231" s="330" t="str">
        <f t="shared" ref="CA231:CC231" si="1729">IF(COUNT(CA228:CA230)=0,"",SUM(CA228:CA230))</f>
        <v/>
      </c>
      <c r="CB231" s="166" t="str">
        <f t="shared" si="1729"/>
        <v/>
      </c>
      <c r="CC231" s="166" t="str">
        <f t="shared" si="1729"/>
        <v/>
      </c>
      <c r="CD231" s="329" t="str">
        <f t="shared" si="1585"/>
        <v/>
      </c>
    </row>
    <row r="232" spans="1:82" ht="15.75" thickBot="1">
      <c r="A232" s="450"/>
      <c r="B232" s="133" t="s">
        <v>55</v>
      </c>
      <c r="C232" s="337">
        <f t="shared" ref="C232:E232" si="1730">SUM(C231,C227,C223,C219)</f>
        <v>5401288.7180001549</v>
      </c>
      <c r="D232" s="180">
        <f t="shared" si="1730"/>
        <v>4709276.9470000826</v>
      </c>
      <c r="E232" s="180">
        <f t="shared" si="1730"/>
        <v>660778.91299999319</v>
      </c>
      <c r="F232" s="338">
        <f t="shared" si="1544"/>
        <v>0.12233726939978294</v>
      </c>
      <c r="G232" s="337">
        <f t="shared" ref="G232:I232" si="1731">SUM(G231,G227,G223,G219)</f>
        <v>400198.94199999946</v>
      </c>
      <c r="H232" s="180">
        <f t="shared" si="1731"/>
        <v>348065.88899999578</v>
      </c>
      <c r="I232" s="180">
        <f t="shared" si="1731"/>
        <v>49247.985000000583</v>
      </c>
      <c r="J232" s="338">
        <f t="shared" si="1545"/>
        <v>0.1230587586111126</v>
      </c>
      <c r="K232" s="337">
        <f t="shared" ref="K232:M232" si="1732">SUM(K231,K227,K223,K219)</f>
        <v>96125.346499999985</v>
      </c>
      <c r="L232" s="180">
        <f t="shared" si="1732"/>
        <v>94549.58</v>
      </c>
      <c r="M232" s="180">
        <f t="shared" si="1732"/>
        <v>1869.8520000000001</v>
      </c>
      <c r="N232" s="338">
        <f t="shared" si="1546"/>
        <v>1.9452226369868018E-2</v>
      </c>
      <c r="O232" s="337">
        <f t="shared" ref="O232:Q232" si="1733">SUM(O231,O227,O223,O219)</f>
        <v>300342.26399499772</v>
      </c>
      <c r="P232" s="180">
        <f t="shared" si="1733"/>
        <v>300342.26399499772</v>
      </c>
      <c r="Q232" s="180">
        <f t="shared" si="1733"/>
        <v>0</v>
      </c>
      <c r="R232" s="338">
        <f t="shared" si="1547"/>
        <v>0</v>
      </c>
      <c r="S232" s="337">
        <f t="shared" ref="S232:U232" si="1734">SUM(S231,S227,S223,S219)</f>
        <v>172707.16808849963</v>
      </c>
      <c r="T232" s="180">
        <f t="shared" si="1734"/>
        <v>172707.16808849963</v>
      </c>
      <c r="U232" s="180">
        <f t="shared" si="1734"/>
        <v>0</v>
      </c>
      <c r="V232" s="338">
        <f t="shared" si="1548"/>
        <v>0</v>
      </c>
      <c r="W232" s="337">
        <f t="shared" ref="W232:Y232" si="1735">SUM(W231,W227,W223,W219)</f>
        <v>4832510.2975836731</v>
      </c>
      <c r="X232" s="180">
        <f t="shared" si="1735"/>
        <v>4366149.5060836077</v>
      </c>
      <c r="Y232" s="180">
        <f t="shared" si="1735"/>
        <v>443123.29949999659</v>
      </c>
      <c r="Z232" s="338">
        <f t="shared" si="1552"/>
        <v>9.1696296999421778E-2</v>
      </c>
      <c r="AC232" s="450"/>
      <c r="AD232" s="133" t="s">
        <v>55</v>
      </c>
      <c r="AE232" s="337">
        <f t="shared" ref="AE232:AG232" si="1736">SUM(AE231,AE227,AE223,AE219)</f>
        <v>1418027.0980000005</v>
      </c>
      <c r="AF232" s="180">
        <f t="shared" si="1736"/>
        <v>1067362.9480000022</v>
      </c>
      <c r="AG232" s="180">
        <f t="shared" si="1736"/>
        <v>336220.12199999893</v>
      </c>
      <c r="AH232" s="338">
        <f t="shared" si="1553"/>
        <v>0.23710415863999154</v>
      </c>
      <c r="AI232" s="337">
        <f t="shared" ref="AI232:AK232" si="1737">SUM(AI231,AI227,AI223,AI219)</f>
        <v>40751.994000000079</v>
      </c>
      <c r="AJ232" s="180">
        <f t="shared" si="1737"/>
        <v>29333.872000000039</v>
      </c>
      <c r="AK232" s="180">
        <f t="shared" si="1737"/>
        <v>8603.316000000008</v>
      </c>
      <c r="AL232" s="338">
        <f t="shared" si="1554"/>
        <v>0.21111398867991568</v>
      </c>
      <c r="AM232" s="337">
        <f t="shared" ref="AM232:AO232" si="1738">SUM(AM231,AM227,AM223,AM219)</f>
        <v>0</v>
      </c>
      <c r="AN232" s="180">
        <f t="shared" si="1738"/>
        <v>0</v>
      </c>
      <c r="AO232" s="180">
        <f t="shared" si="1738"/>
        <v>0</v>
      </c>
      <c r="AP232" s="338">
        <f t="shared" si="1555"/>
        <v>0</v>
      </c>
      <c r="AQ232" s="337">
        <f t="shared" ref="AQ232:AS232" si="1739">SUM(AQ231,AQ227,AQ223,AQ219)</f>
        <v>6967.1545090000045</v>
      </c>
      <c r="AR232" s="180">
        <f t="shared" si="1739"/>
        <v>6967.1545090000045</v>
      </c>
      <c r="AS232" s="180">
        <f t="shared" si="1739"/>
        <v>0</v>
      </c>
      <c r="AT232" s="338">
        <f t="shared" si="1556"/>
        <v>0</v>
      </c>
      <c r="AU232" s="337">
        <f t="shared" ref="AU232:AW232" si="1740">SUM(AU231,AU227,AU223,AU219)</f>
        <v>102492.79245800004</v>
      </c>
      <c r="AV232" s="180">
        <f t="shared" si="1740"/>
        <v>102492.79245800004</v>
      </c>
      <c r="AW232" s="180">
        <f t="shared" si="1740"/>
        <v>0</v>
      </c>
      <c r="AX232" s="338">
        <f t="shared" si="1557"/>
        <v>0</v>
      </c>
      <c r="AY232" s="337">
        <f t="shared" ref="AY232:BA232" si="1741">SUM(AY231,AY227,AY223,AY219)</f>
        <v>1231313.9619670045</v>
      </c>
      <c r="AZ232" s="180">
        <f t="shared" si="1741"/>
        <v>972974.97396700562</v>
      </c>
      <c r="BA232" s="180">
        <f t="shared" si="1741"/>
        <v>244918.50999999885</v>
      </c>
      <c r="BB232" s="338">
        <f t="shared" si="1561"/>
        <v>0.19890825375580523</v>
      </c>
      <c r="BE232" s="450"/>
      <c r="BF232" s="133" t="s">
        <v>55</v>
      </c>
      <c r="BG232" s="337">
        <f t="shared" ref="BG232:BI232" si="1742">SUM(BG231,BG227,BG223,BG219)</f>
        <v>6819315.8160001552</v>
      </c>
      <c r="BH232" s="180">
        <f t="shared" si="1742"/>
        <v>5776639.8950000852</v>
      </c>
      <c r="BI232" s="180">
        <f t="shared" si="1742"/>
        <v>996999.034999992</v>
      </c>
      <c r="BJ232" s="338">
        <f t="shared" si="1565"/>
        <v>0.14620220882874113</v>
      </c>
      <c r="BK232" s="337">
        <f t="shared" ref="BK232:BM232" si="1743">SUM(BK231,BK227,BK223,BK219)</f>
        <v>440950.93599999952</v>
      </c>
      <c r="BL232" s="180">
        <f t="shared" si="1743"/>
        <v>377399.76099999587</v>
      </c>
      <c r="BM232" s="180">
        <f t="shared" si="1743"/>
        <v>57851.301000000589</v>
      </c>
      <c r="BN232" s="338">
        <f t="shared" si="1569"/>
        <v>0.13119668488468897</v>
      </c>
      <c r="BO232" s="337">
        <f t="shared" ref="BO232:BQ232" si="1744">SUM(BO231,BO227,BO223,BO219)</f>
        <v>96125.346499999985</v>
      </c>
      <c r="BP232" s="180">
        <f t="shared" si="1744"/>
        <v>94549.58</v>
      </c>
      <c r="BQ232" s="180">
        <f t="shared" si="1744"/>
        <v>1869.8520000000001</v>
      </c>
      <c r="BR232" s="338">
        <f t="shared" si="1573"/>
        <v>1.9452226369868018E-2</v>
      </c>
      <c r="BS232" s="337">
        <f t="shared" ref="BS232:BU232" si="1745">SUM(BS231,BS227,BS223,BS219)</f>
        <v>307309.41850399779</v>
      </c>
      <c r="BT232" s="180">
        <f t="shared" si="1745"/>
        <v>307309.41850399779</v>
      </c>
      <c r="BU232" s="180">
        <f t="shared" si="1745"/>
        <v>0</v>
      </c>
      <c r="BV232" s="338">
        <f t="shared" si="1577"/>
        <v>0</v>
      </c>
      <c r="BW232" s="337">
        <f t="shared" ref="BW232:BY232" si="1746">SUM(BW231,BW227,BW223,BW219)</f>
        <v>275199.96054649964</v>
      </c>
      <c r="BX232" s="180">
        <f t="shared" si="1746"/>
        <v>275199.96054649964</v>
      </c>
      <c r="BY232" s="180">
        <f t="shared" si="1746"/>
        <v>0</v>
      </c>
      <c r="BZ232" s="338">
        <f t="shared" si="1581"/>
        <v>0</v>
      </c>
      <c r="CA232" s="337">
        <f t="shared" ref="CA232:CC232" si="1747">SUM(CA231,CA227,CA223,CA219)</f>
        <v>6063824.2595506776</v>
      </c>
      <c r="CB232" s="180">
        <f t="shared" si="1747"/>
        <v>5339124.4800506132</v>
      </c>
      <c r="CC232" s="180">
        <f t="shared" si="1747"/>
        <v>688041.80949999543</v>
      </c>
      <c r="CD232" s="338">
        <f t="shared" si="1585"/>
        <v>0.11346664745705848</v>
      </c>
    </row>
    <row r="233" spans="1:82">
      <c r="A233" s="339" t="s">
        <v>400</v>
      </c>
    </row>
  </sheetData>
  <mergeCells count="264">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214:BV214"/>
    <mergeCell ref="BW214:BZ214"/>
    <mergeCell ref="CA214:CD214"/>
    <mergeCell ref="A216:A232"/>
    <mergeCell ref="AC216:AC232"/>
    <mergeCell ref="BE216:BE232"/>
    <mergeCell ref="AI214:AL214"/>
    <mergeCell ref="AM214:AP214"/>
    <mergeCell ref="AQ214:AT214"/>
    <mergeCell ref="AU214:AX214"/>
    <mergeCell ref="AY214:BB214"/>
    <mergeCell ref="BE214:BF215"/>
    <mergeCell ref="BG214:BJ214"/>
    <mergeCell ref="BK214:BN214"/>
    <mergeCell ref="BO214:BR214"/>
    <mergeCell ref="A214:B215"/>
    <mergeCell ref="C214:F214"/>
    <mergeCell ref="G214:J214"/>
    <mergeCell ref="K214:N214"/>
    <mergeCell ref="O214:R214"/>
    <mergeCell ref="S214:V214"/>
    <mergeCell ref="W214:Z214"/>
    <mergeCell ref="AC214:AD215"/>
    <mergeCell ref="AE214:AH2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25"/>
  <sheetData>
    <row r="2" spans="1:1">
      <c r="A2" t="s">
        <v>349</v>
      </c>
    </row>
    <row r="3" spans="1:1" ht="15">
      <c r="A3" s="304" t="s">
        <v>366</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DD Summary</vt:lpstr>
      <vt:lpstr>DD Perc from 2011 to date</vt:lpstr>
      <vt:lpstr>Regional Wind &amp; Solar</vt:lpstr>
      <vt:lpstr>Wind &amp; Solar Monthly Detailed</vt:lpstr>
      <vt:lpstr>All RES DD Monthly Detailed</vt:lpstr>
      <vt:lpstr>Daily Total Charts</vt:lpstr>
      <vt:lpstr>Summary_Prc</vt:lpstr>
      <vt:lpstr>Summary_Prc2024</vt:lpstr>
      <vt:lpstr>Summary_Prc2025</vt:lpstr>
      <vt:lpstr>Summary_Prc2026</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2026-05-13T09:05:31Z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